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1385" activeTab="0"/>
  </bookViews>
  <sheets>
    <sheet name="aide_v5" sheetId="1" r:id="rId1"/>
    <sheet name="Aide calcul_v4" sheetId="2" r:id="rId2"/>
    <sheet name="Aide calcul_v3" sheetId="3" r:id="rId3"/>
    <sheet name="Aide calcul_v2" sheetId="4" r:id="rId4"/>
    <sheet name="Aide calcul base" sheetId="5" r:id="rId5"/>
  </sheets>
  <externalReferences>
    <externalReference r:id="rId8"/>
  </externalReferences>
  <definedNames>
    <definedName name="Année">'[1]annexe financiere 2A '!$B$6</definedName>
    <definedName name="_xlnm.Print_Area" localSheetId="3">'Aide calcul_v2'!$B$1:$F$18</definedName>
    <definedName name="_xlnm.Print_Area" localSheetId="0">'aide_v5'!$A$1:$M$55</definedName>
  </definedNames>
  <calcPr calcMode="manual" fullCalcOnLoad="1"/>
</workbook>
</file>

<file path=xl/sharedStrings.xml><?xml version="1.0" encoding="utf-8"?>
<sst xmlns="http://schemas.openxmlformats.org/spreadsheetml/2006/main" count="229" uniqueCount="100">
  <si>
    <t xml:space="preserve">Pour déterminer le montant d'aide demandée : </t>
  </si>
  <si>
    <t>Avez-vous un batiment de production?</t>
  </si>
  <si>
    <t>Si oui, quelle est la surface du bâtiment?</t>
  </si>
  <si>
    <t xml:space="preserve">Quelle est le cout des travaux liés au batiments? </t>
  </si>
  <si>
    <t>A</t>
  </si>
  <si>
    <t>H6 fait le contrôle suivant :</t>
  </si>
  <si>
    <t>si &gt;400 €</t>
  </si>
  <si>
    <t>si&lt;400€</t>
  </si>
  <si>
    <t xml:space="preserve">Avez-vous un caveau à construire ? </t>
  </si>
  <si>
    <t>Quelle est la surface ducaveau prévue ?</t>
  </si>
  <si>
    <t>m²</t>
  </si>
  <si>
    <t xml:space="preserve">Quelle est le cout des travaux liés au caveau ? </t>
  </si>
  <si>
    <t>B</t>
  </si>
  <si>
    <t xml:space="preserve">H11 fait le contrôle suivant : </t>
  </si>
  <si>
    <t>si&gt;800€ et surface&lt;100</t>
  </si>
  <si>
    <t>si&lt;800€ et surface&lt;100</t>
  </si>
  <si>
    <t>si&gt;800€ et surface&gt;100</t>
  </si>
  <si>
    <t>si&lt;800€ et surface&gt;100</t>
  </si>
  <si>
    <t>Avez-vous des investissements dans du matériel à taux classique ?</t>
  </si>
  <si>
    <t>Pour quel montant?</t>
  </si>
  <si>
    <t>C</t>
  </si>
  <si>
    <t>Avez-vous des investissements dans du matériel à taux d'aide spécifique ?</t>
  </si>
  <si>
    <t>D</t>
  </si>
  <si>
    <t>A+B+C+D</t>
  </si>
  <si>
    <t>Montant d'aide calculé</t>
  </si>
  <si>
    <t xml:space="preserve">Montant des dépenses </t>
  </si>
  <si>
    <t>le grisé n'apparaitrait pas</t>
  </si>
  <si>
    <t>TOTAL</t>
  </si>
  <si>
    <t>+</t>
  </si>
  <si>
    <t>=</t>
  </si>
  <si>
    <t>NOTICE D'AIDE AU CALCUL DE L'AIDE</t>
  </si>
  <si>
    <t>1/</t>
  </si>
  <si>
    <t>2/</t>
  </si>
  <si>
    <t>3/</t>
  </si>
  <si>
    <t>4/</t>
  </si>
  <si>
    <t>PME</t>
  </si>
  <si>
    <t>ETI</t>
  </si>
  <si>
    <t>X (TAUX D'AIDE UTILISE)</t>
  </si>
  <si>
    <t>=MONTANT D'AIDE CALCULE</t>
  </si>
  <si>
    <t>(A)</t>
  </si>
  <si>
    <t>Votre projet comprend un batiment de production?</t>
  </si>
  <si>
    <t xml:space="preserve">Quelle est le coût des travaux liés au batiments? </t>
  </si>
  <si>
    <t>(B)</t>
  </si>
  <si>
    <t>€</t>
  </si>
  <si>
    <t>multiplié par</t>
  </si>
  <si>
    <t xml:space="preserve">(C) </t>
  </si>
  <si>
    <t>Si le cout par m² est inférieur à 400 € (C &lt; 400€/m²)</t>
  </si>
  <si>
    <t>Si le cout par m² est supérieur  à 400 € (C &gt; 400€/m²)</t>
  </si>
  <si>
    <t>Votre coût par m² est de :</t>
  </si>
  <si>
    <t>(C) = (B)/(A)</t>
  </si>
  <si>
    <t xml:space="preserve">Calculez </t>
  </si>
  <si>
    <t>taux de base</t>
  </si>
  <si>
    <t>taux bonifié</t>
  </si>
  <si>
    <t>Entourez selon votre situation</t>
  </si>
  <si>
    <t>Vous etes ?</t>
  </si>
  <si>
    <t>Votre taux ?</t>
  </si>
  <si>
    <t>x</t>
  </si>
  <si>
    <t>(B)
Dépenses batiment production</t>
  </si>
  <si>
    <t>(A) 
Surface bâtiment production</t>
  </si>
  <si>
    <t>(C) Coût batiment par m²</t>
  </si>
  <si>
    <t xml:space="preserve"> (C) inférieur à 400 €/m²</t>
  </si>
  <si>
    <t xml:space="preserve"> (C) supérieur à 400 €/m²</t>
  </si>
  <si>
    <t>(A) x (B)</t>
  </si>
  <si>
    <t>400€ x (A)</t>
  </si>
  <si>
    <t>N/A</t>
  </si>
  <si>
    <t>(D)
Montant dépenses éligible et plafonné</t>
  </si>
  <si>
    <t>E</t>
  </si>
  <si>
    <t>aideA</t>
  </si>
  <si>
    <t>aideB</t>
  </si>
  <si>
    <t>aideC</t>
  </si>
  <si>
    <t>aideD</t>
  </si>
  <si>
    <t>aideE</t>
  </si>
  <si>
    <t>demande taux augmenté</t>
  </si>
  <si>
    <t>Entreprise intermédiaire</t>
  </si>
  <si>
    <t xml:space="preserve">taux classique </t>
  </si>
  <si>
    <r>
      <rPr>
        <b/>
        <sz val="12"/>
        <color indexed="8"/>
        <rFont val="Tahoma"/>
        <family val="2"/>
      </rPr>
      <t xml:space="preserve">             </t>
    </r>
    <r>
      <rPr>
        <b/>
        <u val="single"/>
        <sz val="12"/>
        <color indexed="8"/>
        <rFont val="Tahoma"/>
        <family val="2"/>
      </rPr>
      <t>Total de l'aide demandée</t>
    </r>
  </si>
  <si>
    <t>Fiche d'aide au calcul du montant de l'aide demandé</t>
  </si>
  <si>
    <t>aideA'</t>
  </si>
  <si>
    <t>A'</t>
  </si>
  <si>
    <t>A+A'+B+C+D</t>
  </si>
  <si>
    <t>Dépenses prévisionnelles présentées HT :</t>
  </si>
  <si>
    <t>Dépenses prévisionnelles :</t>
  </si>
  <si>
    <t>Vérification du plafond :</t>
  </si>
  <si>
    <t>Total des dépenses en matériel spécifique présentées :</t>
  </si>
  <si>
    <t>Total des dépenses en matériel classique présentées :</t>
  </si>
  <si>
    <t>A) Construction ou rénovation d'un bâtiment de production ou rénovation caveau</t>
  </si>
  <si>
    <t>A') Cas d'une dépense en bâtiment avec taux d'aide augmenté (isolation en rénovation)</t>
  </si>
  <si>
    <t>B) Construction d'un caveau</t>
  </si>
  <si>
    <t>C) Investissement matériel - taux d'aide classique</t>
  </si>
  <si>
    <t>D) Investissement matériel spécifique - taux d'aide augmenté</t>
  </si>
  <si>
    <t>E) Frais d'études</t>
  </si>
  <si>
    <t>plafond</t>
  </si>
  <si>
    <t>surface (m²)</t>
  </si>
  <si>
    <t>choisir le montant le plus petit</t>
  </si>
  <si>
    <t xml:space="preserve">taux d'aide classique
</t>
  </si>
  <si>
    <t>OU</t>
  </si>
  <si>
    <r>
      <t xml:space="preserve">Total du montant  d'aide demandé
</t>
    </r>
    <r>
      <rPr>
        <sz val="14"/>
        <color indexed="8"/>
        <rFont val="Tahoma"/>
        <family val="2"/>
      </rPr>
      <t>(=aideA+aideA'+aideB+aideC+aideD+aideE)</t>
    </r>
    <r>
      <rPr>
        <b/>
        <sz val="14"/>
        <color indexed="8"/>
        <rFont val="Tahoma"/>
        <family val="2"/>
      </rPr>
      <t xml:space="preserve"> :</t>
    </r>
  </si>
  <si>
    <r>
      <t>Total des dépenses présentées à l'aide</t>
    </r>
    <r>
      <rPr>
        <sz val="14"/>
        <color indexed="8"/>
        <rFont val="Tahoma"/>
        <family val="2"/>
      </rPr>
      <t xml:space="preserve"> (=A+A'+B+C+D+E) :</t>
    </r>
  </si>
  <si>
    <t>Taux d'aide lié à la situation du  demandeur :</t>
  </si>
  <si>
    <t xml:space="preserve">taux d'aide augmenté
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</si>
</sst>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_-* #,##0.000\ &quot;€&quot;_-;\-* #,##0.000\ &quot;€&quot;_-;_-* &quot;-&quot;??\ &quot;€&quot;_-;_-@_-"/>
    <numFmt numFmtId="172" formatCode="_-* #,##0.0000\ &quot;€&quot;_-;\-* #,##0.0000\ &quot;€&quot;_-;_-* &quot;-&quot;??\ &quot;€&quot;_-;_-@_-"/>
    <numFmt numFmtId="173" formatCode="_-* #,##0.0\ &quot;€&quot;_-;\-* #,##0.0\ &quot;€&quot;_-;_-* &quot;-&quot;??\ &quot;€&quot;_-;_-@_-"/>
    <numFmt numFmtId="174" formatCode="_-* #,##0\ &quot;€&quot;_-;\-* #,##0\ &quot;€&quot;_-;_-* &quot;-&quot;??\ &quot;€&quot;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u val="single"/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b/>
      <u val="single"/>
      <sz val="14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i/>
      <sz val="9"/>
      <color theme="1"/>
      <name val="Tahoma"/>
      <family val="2"/>
    </font>
    <font>
      <sz val="9"/>
      <color theme="1"/>
      <name val="Tahoma"/>
      <family val="2"/>
    </font>
    <font>
      <b/>
      <u val="single"/>
      <sz val="14"/>
      <color theme="1"/>
      <name val="Tahoma"/>
      <family val="2"/>
    </font>
    <font>
      <i/>
      <sz val="11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33CC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44" fontId="2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57" fillId="0" borderId="11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8" fillId="0" borderId="11" xfId="0" applyFont="1" applyBorder="1" applyAlignment="1">
      <alignment/>
    </xf>
    <xf numFmtId="0" fontId="0" fillId="0" borderId="12" xfId="0" applyBorder="1" applyAlignment="1">
      <alignment/>
    </xf>
    <xf numFmtId="0" fontId="57" fillId="0" borderId="0" xfId="0" applyFont="1" applyAlignment="1" quotePrefix="1">
      <alignment horizontal="right"/>
    </xf>
    <xf numFmtId="0" fontId="57" fillId="0" borderId="0" xfId="0" applyFont="1" applyAlignment="1">
      <alignment/>
    </xf>
    <xf numFmtId="0" fontId="57" fillId="33" borderId="0" xfId="0" applyFont="1" applyFill="1" applyAlignment="1" quotePrefix="1">
      <alignment horizontal="right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59" fillId="0" borderId="0" xfId="0" applyFont="1" applyFill="1" applyBorder="1" applyAlignment="1">
      <alignment horizontal="center"/>
    </xf>
    <xf numFmtId="0" fontId="59" fillId="6" borderId="10" xfId="0" applyFont="1" applyFill="1" applyBorder="1" applyAlignment="1">
      <alignment/>
    </xf>
    <xf numFmtId="7" fontId="59" fillId="6" borderId="10" xfId="49" applyNumberFormat="1" applyFont="1" applyFill="1" applyBorder="1" applyAlignment="1">
      <alignment/>
    </xf>
    <xf numFmtId="0" fontId="59" fillId="0" borderId="0" xfId="0" applyFont="1" applyAlignment="1" quotePrefix="1">
      <alignment horizontal="right"/>
    </xf>
    <xf numFmtId="0" fontId="59" fillId="0" borderId="11" xfId="0" applyFont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12" xfId="0" applyFont="1" applyBorder="1" applyAlignment="1">
      <alignment/>
    </xf>
    <xf numFmtId="0" fontId="59" fillId="33" borderId="0" xfId="0" applyFont="1" applyFill="1" applyAlignment="1">
      <alignment/>
    </xf>
    <xf numFmtId="0" fontId="59" fillId="33" borderId="0" xfId="0" applyFont="1" applyFill="1" applyAlignment="1" quotePrefix="1">
      <alignment horizontal="right"/>
    </xf>
    <xf numFmtId="0" fontId="60" fillId="0" borderId="11" xfId="0" applyFont="1" applyBorder="1" applyAlignment="1">
      <alignment/>
    </xf>
    <xf numFmtId="0" fontId="0" fillId="6" borderId="0" xfId="0" applyFill="1" applyBorder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 quotePrefix="1">
      <alignment/>
    </xf>
    <xf numFmtId="0" fontId="5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right"/>
    </xf>
    <xf numFmtId="11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55" fillId="0" borderId="0" xfId="0" applyFont="1" applyAlignment="1">
      <alignment horizontal="center" vertical="center" wrapText="1"/>
    </xf>
    <xf numFmtId="11" fontId="0" fillId="0" borderId="0" xfId="0" applyNumberFormat="1" applyFill="1" applyAlignment="1">
      <alignment horizontal="center" vertical="center"/>
    </xf>
    <xf numFmtId="42" fontId="0" fillId="0" borderId="0" xfId="49" applyNumberFormat="1" applyFont="1" applyFill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0" xfId="0" applyFill="1" applyBorder="1" applyAlignment="1">
      <alignment/>
    </xf>
    <xf numFmtId="0" fontId="57" fillId="0" borderId="11" xfId="0" applyFont="1" applyBorder="1" applyAlignment="1" quotePrefix="1">
      <alignment horizontal="right"/>
    </xf>
    <xf numFmtId="0" fontId="61" fillId="0" borderId="0" xfId="0" applyFont="1" applyAlignment="1">
      <alignment/>
    </xf>
    <xf numFmtId="0" fontId="62" fillId="0" borderId="0" xfId="0" applyFont="1" applyFill="1" applyAlignment="1">
      <alignment horizontal="left"/>
    </xf>
    <xf numFmtId="0" fontId="61" fillId="0" borderId="0" xfId="0" applyFont="1" applyFill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 quotePrefix="1">
      <alignment horizontal="center"/>
    </xf>
    <xf numFmtId="0" fontId="61" fillId="0" borderId="15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17" xfId="0" applyFont="1" applyBorder="1" applyAlignment="1">
      <alignment/>
    </xf>
    <xf numFmtId="0" fontId="61" fillId="0" borderId="0" xfId="0" applyFont="1" applyBorder="1" applyAlignment="1">
      <alignment horizontal="center" vertical="center"/>
    </xf>
    <xf numFmtId="0" fontId="61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1" fillId="0" borderId="14" xfId="0" applyFont="1" applyFill="1" applyBorder="1" applyAlignment="1">
      <alignment/>
    </xf>
    <xf numFmtId="0" fontId="61" fillId="0" borderId="18" xfId="0" applyFont="1" applyFill="1" applyBorder="1" applyAlignment="1">
      <alignment/>
    </xf>
    <xf numFmtId="0" fontId="61" fillId="0" borderId="19" xfId="0" applyFont="1" applyFill="1" applyBorder="1" applyAlignment="1">
      <alignment/>
    </xf>
    <xf numFmtId="0" fontId="61" fillId="0" borderId="20" xfId="0" applyFont="1" applyFill="1" applyBorder="1" applyAlignment="1">
      <alignment/>
    </xf>
    <xf numFmtId="0" fontId="61" fillId="0" borderId="21" xfId="0" applyFont="1" applyFill="1" applyBorder="1" applyAlignment="1">
      <alignment/>
    </xf>
    <xf numFmtId="0" fontId="62" fillId="0" borderId="13" xfId="0" applyFont="1" applyBorder="1" applyAlignment="1">
      <alignment/>
    </xf>
    <xf numFmtId="0" fontId="62" fillId="0" borderId="13" xfId="0" applyFont="1" applyFill="1" applyBorder="1" applyAlignment="1" quotePrefix="1">
      <alignment horizontal="center"/>
    </xf>
    <xf numFmtId="0" fontId="62" fillId="0" borderId="0" xfId="0" applyFont="1" applyFill="1" applyBorder="1" applyAlignment="1" quotePrefix="1">
      <alignment horizontal="center"/>
    </xf>
    <xf numFmtId="0" fontId="62" fillId="0" borderId="14" xfId="0" applyFont="1" applyFill="1" applyBorder="1" applyAlignment="1" quotePrefix="1">
      <alignment horizontal="center"/>
    </xf>
    <xf numFmtId="0" fontId="61" fillId="0" borderId="0" xfId="0" applyFont="1" applyFill="1" applyAlignment="1">
      <alignment/>
    </xf>
    <xf numFmtId="44" fontId="61" fillId="0" borderId="10" xfId="0" applyNumberFormat="1" applyFont="1" applyBorder="1" applyAlignment="1" applyProtection="1">
      <alignment/>
      <protection locked="0"/>
    </xf>
    <xf numFmtId="44" fontId="61" fillId="0" borderId="11" xfId="0" applyNumberFormat="1" applyFont="1" applyBorder="1" applyAlignment="1" applyProtection="1">
      <alignment/>
      <protection locked="0"/>
    </xf>
    <xf numFmtId="0" fontId="61" fillId="0" borderId="10" xfId="0" applyFont="1" applyBorder="1" applyAlignment="1" applyProtection="1">
      <alignment/>
      <protection locked="0"/>
    </xf>
    <xf numFmtId="0" fontId="63" fillId="0" borderId="22" xfId="0" applyFont="1" applyBorder="1" applyAlignment="1">
      <alignment horizontal="center" vertical="top" wrapText="1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64" fillId="0" borderId="0" xfId="0" applyFont="1" applyFill="1" applyAlignment="1">
      <alignment horizontal="left"/>
    </xf>
    <xf numFmtId="0" fontId="64" fillId="0" borderId="10" xfId="0" applyFont="1" applyFill="1" applyBorder="1" applyAlignment="1">
      <alignment horizontal="center" vertical="center" wrapText="1"/>
    </xf>
    <xf numFmtId="9" fontId="64" fillId="0" borderId="10" xfId="0" applyNumberFormat="1" applyFont="1" applyFill="1" applyBorder="1" applyAlignment="1">
      <alignment horizontal="center" vertical="center"/>
    </xf>
    <xf numFmtId="170" fontId="64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6" fillId="0" borderId="0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1" fillId="0" borderId="0" xfId="0" applyFont="1" applyAlignment="1">
      <alignment vertical="center"/>
    </xf>
    <xf numFmtId="0" fontId="63" fillId="0" borderId="0" xfId="0" applyFont="1" applyBorder="1" applyAlignment="1">
      <alignment horizontal="center" vertical="center"/>
    </xf>
    <xf numFmtId="174" fontId="63" fillId="0" borderId="0" xfId="51" applyNumberFormat="1" applyFont="1" applyBorder="1" applyAlignment="1">
      <alignment horizontal="center" vertical="center"/>
    </xf>
    <xf numFmtId="9" fontId="63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3" fillId="0" borderId="22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65" fillId="0" borderId="23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top" wrapText="1"/>
    </xf>
    <xf numFmtId="0" fontId="66" fillId="0" borderId="2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wrapText="1"/>
    </xf>
    <xf numFmtId="0" fontId="69" fillId="0" borderId="24" xfId="0" applyFont="1" applyFill="1" applyBorder="1" applyAlignment="1">
      <alignment horizont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left"/>
    </xf>
    <xf numFmtId="0" fontId="65" fillId="18" borderId="19" xfId="0" applyFont="1" applyFill="1" applyBorder="1" applyAlignment="1">
      <alignment horizontal="left"/>
    </xf>
    <xf numFmtId="0" fontId="65" fillId="18" borderId="20" xfId="0" applyFont="1" applyFill="1" applyBorder="1" applyAlignment="1" quotePrefix="1">
      <alignment horizontal="left"/>
    </xf>
    <xf numFmtId="0" fontId="65" fillId="18" borderId="21" xfId="0" applyFont="1" applyFill="1" applyBorder="1" applyAlignment="1" quotePrefix="1">
      <alignment horizontal="left"/>
    </xf>
    <xf numFmtId="44" fontId="61" fillId="0" borderId="29" xfId="0" applyNumberFormat="1" applyFont="1" applyFill="1" applyBorder="1" applyAlignment="1" applyProtection="1">
      <alignment horizontal="center"/>
      <protection locked="0"/>
    </xf>
    <xf numFmtId="44" fontId="61" fillId="0" borderId="30" xfId="0" applyNumberFormat="1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>
      <alignment horizontal="left" vertical="center"/>
    </xf>
    <xf numFmtId="0" fontId="63" fillId="0" borderId="25" xfId="0" applyFont="1" applyFill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66" fillId="6" borderId="0" xfId="0" applyFont="1" applyFill="1" applyAlignment="1">
      <alignment horizontal="center"/>
    </xf>
    <xf numFmtId="0" fontId="65" fillId="0" borderId="10" xfId="0" applyFont="1" applyFill="1" applyBorder="1" applyAlignment="1">
      <alignment horizontal="center" vertical="center"/>
    </xf>
    <xf numFmtId="0" fontId="65" fillId="18" borderId="19" xfId="0" applyFont="1" applyFill="1" applyBorder="1" applyAlignment="1">
      <alignment horizontal="left" vertical="center"/>
    </xf>
    <xf numFmtId="0" fontId="65" fillId="18" borderId="20" xfId="0" applyFont="1" applyFill="1" applyBorder="1" applyAlignment="1">
      <alignment horizontal="left" vertical="center"/>
    </xf>
    <xf numFmtId="0" fontId="65" fillId="18" borderId="21" xfId="0" applyFont="1" applyFill="1" applyBorder="1" applyAlignment="1">
      <alignment horizontal="left" vertical="center"/>
    </xf>
    <xf numFmtId="0" fontId="65" fillId="18" borderId="20" xfId="0" applyFont="1" applyFill="1" applyBorder="1" applyAlignment="1">
      <alignment horizontal="left"/>
    </xf>
    <xf numFmtId="0" fontId="65" fillId="18" borderId="21" xfId="0" applyFont="1" applyFill="1" applyBorder="1" applyAlignment="1">
      <alignment horizontal="left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5" borderId="31" xfId="54" applyFont="1" applyFill="1" applyBorder="1" applyAlignment="1" applyProtection="1">
      <alignment horizontal="left"/>
      <protection/>
    </xf>
    <xf numFmtId="0" fontId="4" fillId="35" borderId="32" xfId="54" applyFont="1" applyFill="1" applyBorder="1" applyAlignment="1" applyProtection="1">
      <alignment horizontal="left"/>
      <protection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7</xdr:row>
      <xdr:rowOff>66675</xdr:rowOff>
    </xdr:from>
    <xdr:to>
      <xdr:col>6</xdr:col>
      <xdr:colOff>571500</xdr:colOff>
      <xdr:row>10</xdr:row>
      <xdr:rowOff>381000</xdr:rowOff>
    </xdr:to>
    <xdr:sp>
      <xdr:nvSpPr>
        <xdr:cNvPr id="1" name="Accolade fermante 1"/>
        <xdr:cNvSpPr>
          <a:spLocks/>
        </xdr:cNvSpPr>
      </xdr:nvSpPr>
      <xdr:spPr>
        <a:xfrm>
          <a:off x="5772150" y="1381125"/>
          <a:ext cx="514350" cy="1266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152400</xdr:colOff>
      <xdr:row>23</xdr:row>
      <xdr:rowOff>28575</xdr:rowOff>
    </xdr:from>
    <xdr:to>
      <xdr:col>6</xdr:col>
      <xdr:colOff>666750</xdr:colOff>
      <xdr:row>26</xdr:row>
      <xdr:rowOff>352425</xdr:rowOff>
    </xdr:to>
    <xdr:sp>
      <xdr:nvSpPr>
        <xdr:cNvPr id="2" name="Accolade fermante 2"/>
        <xdr:cNvSpPr>
          <a:spLocks/>
        </xdr:cNvSpPr>
      </xdr:nvSpPr>
      <xdr:spPr>
        <a:xfrm>
          <a:off x="5867400" y="4876800"/>
          <a:ext cx="514350" cy="1276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15</xdr:row>
      <xdr:rowOff>66675</xdr:rowOff>
    </xdr:from>
    <xdr:to>
      <xdr:col>6</xdr:col>
      <xdr:colOff>571500</xdr:colOff>
      <xdr:row>18</xdr:row>
      <xdr:rowOff>361950</xdr:rowOff>
    </xdr:to>
    <xdr:sp>
      <xdr:nvSpPr>
        <xdr:cNvPr id="3" name="Accolade fermante 5"/>
        <xdr:cNvSpPr>
          <a:spLocks/>
        </xdr:cNvSpPr>
      </xdr:nvSpPr>
      <xdr:spPr>
        <a:xfrm>
          <a:off x="5772150" y="3171825"/>
          <a:ext cx="514350" cy="1209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8</xdr:row>
      <xdr:rowOff>0</xdr:rowOff>
    </xdr:from>
    <xdr:to>
      <xdr:col>8</xdr:col>
      <xdr:colOff>400050</xdr:colOff>
      <xdr:row>9</xdr:row>
      <xdr:rowOff>28575</xdr:rowOff>
    </xdr:to>
    <xdr:sp>
      <xdr:nvSpPr>
        <xdr:cNvPr id="4" name="Multiplier 20"/>
        <xdr:cNvSpPr>
          <a:spLocks/>
        </xdr:cNvSpPr>
      </xdr:nvSpPr>
      <xdr:spPr>
        <a:xfrm>
          <a:off x="8705850" y="1695450"/>
          <a:ext cx="285750" cy="409575"/>
        </a:xfrm>
        <a:custGeom>
          <a:pathLst>
            <a:path h="257175" w="285750">
              <a:moveTo>
                <a:pt x="48398" y="84247"/>
              </a:moveTo>
              <a:lnTo>
                <a:pt x="88862" y="39287"/>
              </a:lnTo>
              <a:lnTo>
                <a:pt x="142875" y="87899"/>
              </a:lnTo>
              <a:lnTo>
                <a:pt x="196888" y="39287"/>
              </a:lnTo>
              <a:lnTo>
                <a:pt x="237352" y="84247"/>
              </a:lnTo>
              <a:lnTo>
                <a:pt x="188085" y="128588"/>
              </a:lnTo>
              <a:lnTo>
                <a:pt x="237352" y="172928"/>
              </a:lnTo>
              <a:lnTo>
                <a:pt x="196888" y="217888"/>
              </a:lnTo>
              <a:lnTo>
                <a:pt x="142875" y="169276"/>
              </a:lnTo>
              <a:lnTo>
                <a:pt x="88862" y="217888"/>
              </a:lnTo>
              <a:lnTo>
                <a:pt x="48398" y="172928"/>
              </a:lnTo>
              <a:lnTo>
                <a:pt x="97665" y="128588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800100</xdr:colOff>
      <xdr:row>8</xdr:row>
      <xdr:rowOff>0</xdr:rowOff>
    </xdr:from>
    <xdr:to>
      <xdr:col>10</xdr:col>
      <xdr:colOff>1066800</xdr:colOff>
      <xdr:row>9</xdr:row>
      <xdr:rowOff>66675</xdr:rowOff>
    </xdr:to>
    <xdr:sp>
      <xdr:nvSpPr>
        <xdr:cNvPr id="5" name="Égal 21"/>
        <xdr:cNvSpPr>
          <a:spLocks/>
        </xdr:cNvSpPr>
      </xdr:nvSpPr>
      <xdr:spPr>
        <a:xfrm>
          <a:off x="11858625" y="1695450"/>
          <a:ext cx="266700" cy="447675"/>
        </a:xfrm>
        <a:custGeom>
          <a:pathLst>
            <a:path h="439393" w="266700">
              <a:moveTo>
                <a:pt x="35351" y="90515"/>
              </a:moveTo>
              <a:lnTo>
                <a:pt x="231349" y="90515"/>
              </a:lnTo>
              <a:lnTo>
                <a:pt x="231349" y="193860"/>
              </a:lnTo>
              <a:lnTo>
                <a:pt x="35351" y="193860"/>
              </a:lnTo>
              <a:close/>
              <a:moveTo>
                <a:pt x="35351" y="193860"/>
              </a:moveTo>
              <a:lnTo>
                <a:pt x="35351" y="245533"/>
              </a:lnTo>
              <a:lnTo>
                <a:pt x="231349" y="245533"/>
              </a:lnTo>
              <a:lnTo>
                <a:pt x="231349" y="348878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152400</xdr:colOff>
      <xdr:row>44</xdr:row>
      <xdr:rowOff>85725</xdr:rowOff>
    </xdr:from>
    <xdr:to>
      <xdr:col>6</xdr:col>
      <xdr:colOff>666750</xdr:colOff>
      <xdr:row>48</xdr:row>
      <xdr:rowOff>9525</xdr:rowOff>
    </xdr:to>
    <xdr:sp>
      <xdr:nvSpPr>
        <xdr:cNvPr id="6" name="Accolade fermante 41"/>
        <xdr:cNvSpPr>
          <a:spLocks/>
        </xdr:cNvSpPr>
      </xdr:nvSpPr>
      <xdr:spPr>
        <a:xfrm>
          <a:off x="5867400" y="9105900"/>
          <a:ext cx="514350" cy="1247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800100</xdr:colOff>
      <xdr:row>15</xdr:row>
      <xdr:rowOff>361950</xdr:rowOff>
    </xdr:from>
    <xdr:to>
      <xdr:col>10</xdr:col>
      <xdr:colOff>1066800</xdr:colOff>
      <xdr:row>17</xdr:row>
      <xdr:rowOff>57150</xdr:rowOff>
    </xdr:to>
    <xdr:sp>
      <xdr:nvSpPr>
        <xdr:cNvPr id="7" name="Égal 42"/>
        <xdr:cNvSpPr>
          <a:spLocks/>
        </xdr:cNvSpPr>
      </xdr:nvSpPr>
      <xdr:spPr>
        <a:xfrm>
          <a:off x="11858625" y="3467100"/>
          <a:ext cx="266700" cy="457200"/>
        </a:xfrm>
        <a:custGeom>
          <a:pathLst>
            <a:path h="433720" w="266700">
              <a:moveTo>
                <a:pt x="35351" y="89346"/>
              </a:moveTo>
              <a:lnTo>
                <a:pt x="231349" y="89346"/>
              </a:lnTo>
              <a:lnTo>
                <a:pt x="231349" y="191357"/>
              </a:lnTo>
              <a:lnTo>
                <a:pt x="35351" y="191357"/>
              </a:lnTo>
              <a:close/>
              <a:moveTo>
                <a:pt x="35351" y="191357"/>
              </a:moveTo>
              <a:lnTo>
                <a:pt x="35351" y="242363"/>
              </a:lnTo>
              <a:lnTo>
                <a:pt x="231349" y="242363"/>
              </a:lnTo>
              <a:lnTo>
                <a:pt x="231349" y="344374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800100</xdr:colOff>
      <xdr:row>23</xdr:row>
      <xdr:rowOff>352425</xdr:rowOff>
    </xdr:from>
    <xdr:to>
      <xdr:col>10</xdr:col>
      <xdr:colOff>1066800</xdr:colOff>
      <xdr:row>25</xdr:row>
      <xdr:rowOff>28575</xdr:rowOff>
    </xdr:to>
    <xdr:sp>
      <xdr:nvSpPr>
        <xdr:cNvPr id="8" name="Égal 43"/>
        <xdr:cNvSpPr>
          <a:spLocks/>
        </xdr:cNvSpPr>
      </xdr:nvSpPr>
      <xdr:spPr>
        <a:xfrm>
          <a:off x="11858625" y="5200650"/>
          <a:ext cx="266700" cy="438150"/>
        </a:xfrm>
        <a:custGeom>
          <a:pathLst>
            <a:path h="420672" w="266700">
              <a:moveTo>
                <a:pt x="35351" y="86658"/>
              </a:moveTo>
              <a:lnTo>
                <a:pt x="231349" y="86658"/>
              </a:lnTo>
              <a:lnTo>
                <a:pt x="231349" y="185600"/>
              </a:lnTo>
              <a:lnTo>
                <a:pt x="35351" y="185600"/>
              </a:lnTo>
              <a:close/>
              <a:moveTo>
                <a:pt x="35351" y="185600"/>
              </a:moveTo>
              <a:lnTo>
                <a:pt x="35351" y="235072"/>
              </a:lnTo>
              <a:lnTo>
                <a:pt x="231349" y="235072"/>
              </a:lnTo>
              <a:lnTo>
                <a:pt x="231349" y="334014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800100</xdr:colOff>
      <xdr:row>31</xdr:row>
      <xdr:rowOff>209550</xdr:rowOff>
    </xdr:from>
    <xdr:to>
      <xdr:col>10</xdr:col>
      <xdr:colOff>1066800</xdr:colOff>
      <xdr:row>33</xdr:row>
      <xdr:rowOff>57150</xdr:rowOff>
    </xdr:to>
    <xdr:sp>
      <xdr:nvSpPr>
        <xdr:cNvPr id="9" name="Égal 44"/>
        <xdr:cNvSpPr>
          <a:spLocks/>
        </xdr:cNvSpPr>
      </xdr:nvSpPr>
      <xdr:spPr>
        <a:xfrm>
          <a:off x="11858625" y="6800850"/>
          <a:ext cx="266700" cy="438150"/>
        </a:xfrm>
        <a:custGeom>
          <a:pathLst>
            <a:path h="453008" w="266700">
              <a:moveTo>
                <a:pt x="35351" y="93320"/>
              </a:moveTo>
              <a:lnTo>
                <a:pt x="231349" y="93320"/>
              </a:lnTo>
              <a:lnTo>
                <a:pt x="231349" y="199867"/>
              </a:lnTo>
              <a:lnTo>
                <a:pt x="35351" y="199867"/>
              </a:lnTo>
              <a:close/>
              <a:moveTo>
                <a:pt x="35351" y="199867"/>
              </a:moveTo>
              <a:lnTo>
                <a:pt x="35351" y="253141"/>
              </a:lnTo>
              <a:lnTo>
                <a:pt x="231349" y="253141"/>
              </a:lnTo>
              <a:lnTo>
                <a:pt x="231349" y="359688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800100</xdr:colOff>
      <xdr:row>39</xdr:row>
      <xdr:rowOff>0</xdr:rowOff>
    </xdr:from>
    <xdr:to>
      <xdr:col>10</xdr:col>
      <xdr:colOff>1066800</xdr:colOff>
      <xdr:row>40</xdr:row>
      <xdr:rowOff>66675</xdr:rowOff>
    </xdr:to>
    <xdr:sp>
      <xdr:nvSpPr>
        <xdr:cNvPr id="10" name="Égal 45"/>
        <xdr:cNvSpPr>
          <a:spLocks/>
        </xdr:cNvSpPr>
      </xdr:nvSpPr>
      <xdr:spPr>
        <a:xfrm>
          <a:off x="11858625" y="8077200"/>
          <a:ext cx="266700" cy="447675"/>
        </a:xfrm>
        <a:custGeom>
          <a:pathLst>
            <a:path h="439393" w="266700">
              <a:moveTo>
                <a:pt x="35351" y="90515"/>
              </a:moveTo>
              <a:lnTo>
                <a:pt x="231349" y="90515"/>
              </a:lnTo>
              <a:lnTo>
                <a:pt x="231349" y="193860"/>
              </a:lnTo>
              <a:lnTo>
                <a:pt x="35351" y="193860"/>
              </a:lnTo>
              <a:close/>
              <a:moveTo>
                <a:pt x="35351" y="193860"/>
              </a:moveTo>
              <a:lnTo>
                <a:pt x="35351" y="245533"/>
              </a:lnTo>
              <a:lnTo>
                <a:pt x="231349" y="245533"/>
              </a:lnTo>
              <a:lnTo>
                <a:pt x="231349" y="348878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800100</xdr:colOff>
      <xdr:row>45</xdr:row>
      <xdr:rowOff>390525</xdr:rowOff>
    </xdr:from>
    <xdr:to>
      <xdr:col>10</xdr:col>
      <xdr:colOff>1066800</xdr:colOff>
      <xdr:row>47</xdr:row>
      <xdr:rowOff>0</xdr:rowOff>
    </xdr:to>
    <xdr:sp>
      <xdr:nvSpPr>
        <xdr:cNvPr id="11" name="Égal 46"/>
        <xdr:cNvSpPr>
          <a:spLocks/>
        </xdr:cNvSpPr>
      </xdr:nvSpPr>
      <xdr:spPr>
        <a:xfrm>
          <a:off x="11858625" y="9515475"/>
          <a:ext cx="266700" cy="390525"/>
        </a:xfrm>
        <a:custGeom>
          <a:pathLst>
            <a:path h="374703" w="266700">
              <a:moveTo>
                <a:pt x="35351" y="77189"/>
              </a:moveTo>
              <a:lnTo>
                <a:pt x="231349" y="77189"/>
              </a:lnTo>
              <a:lnTo>
                <a:pt x="231349" y="165319"/>
              </a:lnTo>
              <a:lnTo>
                <a:pt x="35351" y="165319"/>
              </a:lnTo>
              <a:close/>
              <a:moveTo>
                <a:pt x="35351" y="165319"/>
              </a:moveTo>
              <a:lnTo>
                <a:pt x="35351" y="209384"/>
              </a:lnTo>
              <a:lnTo>
                <a:pt x="231349" y="209384"/>
              </a:lnTo>
              <a:lnTo>
                <a:pt x="231349" y="297514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15</xdr:row>
      <xdr:rowOff>361950</xdr:rowOff>
    </xdr:from>
    <xdr:to>
      <xdr:col>8</xdr:col>
      <xdr:colOff>400050</xdr:colOff>
      <xdr:row>17</xdr:row>
      <xdr:rowOff>9525</xdr:rowOff>
    </xdr:to>
    <xdr:sp>
      <xdr:nvSpPr>
        <xdr:cNvPr id="12" name="Multiplier 47"/>
        <xdr:cNvSpPr>
          <a:spLocks/>
        </xdr:cNvSpPr>
      </xdr:nvSpPr>
      <xdr:spPr>
        <a:xfrm>
          <a:off x="8705850" y="3467100"/>
          <a:ext cx="285750" cy="409575"/>
        </a:xfrm>
        <a:custGeom>
          <a:pathLst>
            <a:path h="414111" w="285750">
              <a:moveTo>
                <a:pt x="40971" y="118544"/>
              </a:moveTo>
              <a:lnTo>
                <a:pt x="96289" y="80374"/>
              </a:lnTo>
              <a:lnTo>
                <a:pt x="142875" y="147887"/>
              </a:lnTo>
              <a:lnTo>
                <a:pt x="189461" y="80374"/>
              </a:lnTo>
              <a:lnTo>
                <a:pt x="244779" y="118544"/>
              </a:lnTo>
              <a:lnTo>
                <a:pt x="183703" y="207056"/>
              </a:lnTo>
              <a:lnTo>
                <a:pt x="244779" y="295567"/>
              </a:lnTo>
              <a:lnTo>
                <a:pt x="189461" y="333737"/>
              </a:lnTo>
              <a:lnTo>
                <a:pt x="142875" y="266224"/>
              </a:lnTo>
              <a:lnTo>
                <a:pt x="96289" y="333737"/>
              </a:lnTo>
              <a:lnTo>
                <a:pt x="40971" y="295567"/>
              </a:lnTo>
              <a:lnTo>
                <a:pt x="102047" y="207056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23</xdr:row>
      <xdr:rowOff>371475</xdr:rowOff>
    </xdr:from>
    <xdr:to>
      <xdr:col>8</xdr:col>
      <xdr:colOff>400050</xdr:colOff>
      <xdr:row>25</xdr:row>
      <xdr:rowOff>28575</xdr:rowOff>
    </xdr:to>
    <xdr:sp>
      <xdr:nvSpPr>
        <xdr:cNvPr id="13" name="Multiplier 48"/>
        <xdr:cNvSpPr>
          <a:spLocks/>
        </xdr:cNvSpPr>
      </xdr:nvSpPr>
      <xdr:spPr>
        <a:xfrm>
          <a:off x="8705850" y="5219700"/>
          <a:ext cx="285750" cy="419100"/>
        </a:xfrm>
        <a:custGeom>
          <a:pathLst>
            <a:path h="414111" w="285750">
              <a:moveTo>
                <a:pt x="40971" y="118544"/>
              </a:moveTo>
              <a:lnTo>
                <a:pt x="96289" y="80374"/>
              </a:lnTo>
              <a:lnTo>
                <a:pt x="142875" y="147887"/>
              </a:lnTo>
              <a:lnTo>
                <a:pt x="189461" y="80374"/>
              </a:lnTo>
              <a:lnTo>
                <a:pt x="244779" y="118544"/>
              </a:lnTo>
              <a:lnTo>
                <a:pt x="183703" y="207056"/>
              </a:lnTo>
              <a:lnTo>
                <a:pt x="244779" y="295567"/>
              </a:lnTo>
              <a:lnTo>
                <a:pt x="189461" y="333737"/>
              </a:lnTo>
              <a:lnTo>
                <a:pt x="142875" y="266224"/>
              </a:lnTo>
              <a:lnTo>
                <a:pt x="96289" y="333737"/>
              </a:lnTo>
              <a:lnTo>
                <a:pt x="40971" y="295567"/>
              </a:lnTo>
              <a:lnTo>
                <a:pt x="102047" y="207056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31</xdr:row>
      <xdr:rowOff>209550</xdr:rowOff>
    </xdr:from>
    <xdr:to>
      <xdr:col>8</xdr:col>
      <xdr:colOff>400050</xdr:colOff>
      <xdr:row>33</xdr:row>
      <xdr:rowOff>19050</xdr:rowOff>
    </xdr:to>
    <xdr:sp>
      <xdr:nvSpPr>
        <xdr:cNvPr id="14" name="Multiplier 49"/>
        <xdr:cNvSpPr>
          <a:spLocks/>
        </xdr:cNvSpPr>
      </xdr:nvSpPr>
      <xdr:spPr>
        <a:xfrm>
          <a:off x="8705850" y="6800850"/>
          <a:ext cx="285750" cy="400050"/>
        </a:xfrm>
        <a:custGeom>
          <a:pathLst>
            <a:path h="414111" w="285750">
              <a:moveTo>
                <a:pt x="40971" y="118544"/>
              </a:moveTo>
              <a:lnTo>
                <a:pt x="96289" y="80374"/>
              </a:lnTo>
              <a:lnTo>
                <a:pt x="142875" y="147887"/>
              </a:lnTo>
              <a:lnTo>
                <a:pt x="189461" y="80374"/>
              </a:lnTo>
              <a:lnTo>
                <a:pt x="244779" y="118544"/>
              </a:lnTo>
              <a:lnTo>
                <a:pt x="183703" y="207056"/>
              </a:lnTo>
              <a:lnTo>
                <a:pt x="244779" y="295567"/>
              </a:lnTo>
              <a:lnTo>
                <a:pt x="189461" y="333737"/>
              </a:lnTo>
              <a:lnTo>
                <a:pt x="142875" y="266224"/>
              </a:lnTo>
              <a:lnTo>
                <a:pt x="96289" y="333737"/>
              </a:lnTo>
              <a:lnTo>
                <a:pt x="40971" y="295567"/>
              </a:lnTo>
              <a:lnTo>
                <a:pt x="102047" y="207056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38</xdr:row>
      <xdr:rowOff>161925</xdr:rowOff>
    </xdr:from>
    <xdr:to>
      <xdr:col>8</xdr:col>
      <xdr:colOff>400050</xdr:colOff>
      <xdr:row>39</xdr:row>
      <xdr:rowOff>381000</xdr:rowOff>
    </xdr:to>
    <xdr:sp>
      <xdr:nvSpPr>
        <xdr:cNvPr id="15" name="Multiplier 50"/>
        <xdr:cNvSpPr>
          <a:spLocks/>
        </xdr:cNvSpPr>
      </xdr:nvSpPr>
      <xdr:spPr>
        <a:xfrm>
          <a:off x="8705850" y="8010525"/>
          <a:ext cx="285750" cy="447675"/>
        </a:xfrm>
        <a:custGeom>
          <a:pathLst>
            <a:path h="414111" w="285750">
              <a:moveTo>
                <a:pt x="40971" y="118544"/>
              </a:moveTo>
              <a:lnTo>
                <a:pt x="96289" y="80374"/>
              </a:lnTo>
              <a:lnTo>
                <a:pt x="142875" y="147887"/>
              </a:lnTo>
              <a:lnTo>
                <a:pt x="189461" y="80374"/>
              </a:lnTo>
              <a:lnTo>
                <a:pt x="244779" y="118544"/>
              </a:lnTo>
              <a:lnTo>
                <a:pt x="183703" y="207056"/>
              </a:lnTo>
              <a:lnTo>
                <a:pt x="244779" y="295567"/>
              </a:lnTo>
              <a:lnTo>
                <a:pt x="189461" y="333737"/>
              </a:lnTo>
              <a:lnTo>
                <a:pt x="142875" y="266224"/>
              </a:lnTo>
              <a:lnTo>
                <a:pt x="96289" y="333737"/>
              </a:lnTo>
              <a:lnTo>
                <a:pt x="40971" y="295567"/>
              </a:lnTo>
              <a:lnTo>
                <a:pt x="102047" y="207056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46</xdr:row>
      <xdr:rowOff>0</xdr:rowOff>
    </xdr:from>
    <xdr:to>
      <xdr:col>8</xdr:col>
      <xdr:colOff>400050</xdr:colOff>
      <xdr:row>47</xdr:row>
      <xdr:rowOff>0</xdr:rowOff>
    </xdr:to>
    <xdr:sp>
      <xdr:nvSpPr>
        <xdr:cNvPr id="16" name="Multiplier 51"/>
        <xdr:cNvSpPr>
          <a:spLocks/>
        </xdr:cNvSpPr>
      </xdr:nvSpPr>
      <xdr:spPr>
        <a:xfrm>
          <a:off x="8705850" y="9525000"/>
          <a:ext cx="285750" cy="381000"/>
        </a:xfrm>
        <a:custGeom>
          <a:pathLst>
            <a:path h="414111" w="285750">
              <a:moveTo>
                <a:pt x="40971" y="118544"/>
              </a:moveTo>
              <a:lnTo>
                <a:pt x="96289" y="80374"/>
              </a:lnTo>
              <a:lnTo>
                <a:pt x="142875" y="147887"/>
              </a:lnTo>
              <a:lnTo>
                <a:pt x="189461" y="80374"/>
              </a:lnTo>
              <a:lnTo>
                <a:pt x="244779" y="118544"/>
              </a:lnTo>
              <a:lnTo>
                <a:pt x="183703" y="207056"/>
              </a:lnTo>
              <a:lnTo>
                <a:pt x="244779" y="295567"/>
              </a:lnTo>
              <a:lnTo>
                <a:pt x="189461" y="333737"/>
              </a:lnTo>
              <a:lnTo>
                <a:pt x="142875" y="266224"/>
              </a:lnTo>
              <a:lnTo>
                <a:pt x="96289" y="333737"/>
              </a:lnTo>
              <a:lnTo>
                <a:pt x="40971" y="295567"/>
              </a:lnTo>
              <a:lnTo>
                <a:pt x="102047" y="207056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16</xdr:row>
      <xdr:rowOff>0</xdr:rowOff>
    </xdr:from>
    <xdr:to>
      <xdr:col>8</xdr:col>
      <xdr:colOff>400050</xdr:colOff>
      <xdr:row>17</xdr:row>
      <xdr:rowOff>28575</xdr:rowOff>
    </xdr:to>
    <xdr:sp>
      <xdr:nvSpPr>
        <xdr:cNvPr id="17" name="Multiplier 52"/>
        <xdr:cNvSpPr>
          <a:spLocks/>
        </xdr:cNvSpPr>
      </xdr:nvSpPr>
      <xdr:spPr>
        <a:xfrm>
          <a:off x="8705850" y="3486150"/>
          <a:ext cx="285750" cy="409575"/>
        </a:xfrm>
        <a:custGeom>
          <a:pathLst>
            <a:path h="411898" w="285750">
              <a:moveTo>
                <a:pt x="41019" y="118082"/>
              </a:moveTo>
              <a:lnTo>
                <a:pt x="96241" y="79773"/>
              </a:lnTo>
              <a:lnTo>
                <a:pt x="142875" y="146995"/>
              </a:lnTo>
              <a:lnTo>
                <a:pt x="189509" y="79773"/>
              </a:lnTo>
              <a:lnTo>
                <a:pt x="244731" y="118082"/>
              </a:lnTo>
              <a:lnTo>
                <a:pt x="183774" y="205949"/>
              </a:lnTo>
              <a:lnTo>
                <a:pt x="244731" y="293816"/>
              </a:lnTo>
              <a:lnTo>
                <a:pt x="189509" y="332125"/>
              </a:lnTo>
              <a:lnTo>
                <a:pt x="142875" y="264903"/>
              </a:lnTo>
              <a:lnTo>
                <a:pt x="96241" y="332125"/>
              </a:lnTo>
              <a:lnTo>
                <a:pt x="41019" y="293816"/>
              </a:lnTo>
              <a:lnTo>
                <a:pt x="101976" y="205949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24</xdr:row>
      <xdr:rowOff>0</xdr:rowOff>
    </xdr:from>
    <xdr:to>
      <xdr:col>8</xdr:col>
      <xdr:colOff>400050</xdr:colOff>
      <xdr:row>25</xdr:row>
      <xdr:rowOff>28575</xdr:rowOff>
    </xdr:to>
    <xdr:sp>
      <xdr:nvSpPr>
        <xdr:cNvPr id="18" name="Multiplier 53"/>
        <xdr:cNvSpPr>
          <a:spLocks/>
        </xdr:cNvSpPr>
      </xdr:nvSpPr>
      <xdr:spPr>
        <a:xfrm>
          <a:off x="8705850" y="5248275"/>
          <a:ext cx="285750" cy="390525"/>
        </a:xfrm>
        <a:custGeom>
          <a:pathLst>
            <a:path h="411898" w="285750">
              <a:moveTo>
                <a:pt x="41019" y="118082"/>
              </a:moveTo>
              <a:lnTo>
                <a:pt x="96241" y="79773"/>
              </a:lnTo>
              <a:lnTo>
                <a:pt x="142875" y="146995"/>
              </a:lnTo>
              <a:lnTo>
                <a:pt x="189509" y="79773"/>
              </a:lnTo>
              <a:lnTo>
                <a:pt x="244731" y="118082"/>
              </a:lnTo>
              <a:lnTo>
                <a:pt x="183774" y="205949"/>
              </a:lnTo>
              <a:lnTo>
                <a:pt x="244731" y="293816"/>
              </a:lnTo>
              <a:lnTo>
                <a:pt x="189509" y="332125"/>
              </a:lnTo>
              <a:lnTo>
                <a:pt x="142875" y="264903"/>
              </a:lnTo>
              <a:lnTo>
                <a:pt x="96241" y="332125"/>
              </a:lnTo>
              <a:lnTo>
                <a:pt x="41019" y="293816"/>
              </a:lnTo>
              <a:lnTo>
                <a:pt x="101976" y="205949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&#233;cision%20OCM%2014-18\nouveau%20Formulai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  <sheetName val="page2"/>
      <sheetName val="page3"/>
      <sheetName val="page4"/>
      <sheetName val="page5"/>
      <sheetName val="multisite"/>
      <sheetName val="page6"/>
      <sheetName val="page7"/>
      <sheetName val="partie 2 - page 1"/>
      <sheetName val="partie 2 - page 2"/>
      <sheetName val="partie 3 - page 3"/>
      <sheetName val="annexe financière 1"/>
      <sheetName val="annexe financiere 2A "/>
      <sheetName val="annexe financière 2B"/>
      <sheetName val="annexe financière 2C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B26" sqref="B26"/>
    </sheetView>
  </sheetViews>
  <sheetFormatPr defaultColWidth="11.421875" defaultRowHeight="15"/>
  <cols>
    <col min="1" max="1" width="3.421875" style="47" customWidth="1"/>
    <col min="2" max="2" width="20.57421875" style="47" customWidth="1"/>
    <col min="3" max="3" width="8.28125" style="47" customWidth="1"/>
    <col min="4" max="4" width="11.140625" style="47" customWidth="1"/>
    <col min="5" max="5" width="16.140625" style="47" customWidth="1"/>
    <col min="6" max="6" width="26.140625" style="47" customWidth="1"/>
    <col min="7" max="7" width="12.28125" style="47" customWidth="1"/>
    <col min="8" max="8" width="30.8515625" style="47" customWidth="1"/>
    <col min="9" max="9" width="8.28125" style="47" customWidth="1"/>
    <col min="10" max="10" width="28.7109375" style="47" customWidth="1"/>
    <col min="11" max="11" width="32.421875" style="47" customWidth="1"/>
    <col min="12" max="12" width="27.421875" style="47" customWidth="1"/>
    <col min="13" max="13" width="3.421875" style="47" customWidth="1"/>
    <col min="14" max="16384" width="11.421875" style="47" customWidth="1"/>
  </cols>
  <sheetData>
    <row r="1" spans="1:13" ht="18">
      <c r="A1" s="118" t="s">
        <v>76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2" s="49" customFormat="1" ht="6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s="79" customFormat="1" ht="23.25" customHeight="1">
      <c r="B3" s="100" t="s">
        <v>98</v>
      </c>
      <c r="C3" s="100"/>
      <c r="D3" s="101"/>
      <c r="E3" s="119" t="s">
        <v>35</v>
      </c>
      <c r="F3" s="80" t="s">
        <v>74</v>
      </c>
      <c r="G3" s="81">
        <v>0.35</v>
      </c>
      <c r="H3" s="94" t="s">
        <v>95</v>
      </c>
      <c r="I3" s="104" t="s">
        <v>73</v>
      </c>
      <c r="J3" s="105"/>
      <c r="K3" s="80" t="s">
        <v>74</v>
      </c>
      <c r="L3" s="82">
        <v>0.175</v>
      </c>
    </row>
    <row r="4" spans="1:12" s="79" customFormat="1" ht="23.25" customHeight="1">
      <c r="A4" s="83"/>
      <c r="B4" s="100"/>
      <c r="C4" s="100"/>
      <c r="D4" s="101"/>
      <c r="E4" s="119"/>
      <c r="F4" s="80" t="s">
        <v>72</v>
      </c>
      <c r="G4" s="81">
        <v>0.4</v>
      </c>
      <c r="H4" s="94"/>
      <c r="I4" s="106"/>
      <c r="J4" s="107"/>
      <c r="K4" s="80" t="s">
        <v>72</v>
      </c>
      <c r="L4" s="81">
        <v>0.2</v>
      </c>
    </row>
    <row r="5" s="50" customFormat="1" ht="9.75" customHeight="1" thickBot="1"/>
    <row r="6" spans="1:13" ht="15" customHeight="1">
      <c r="A6" s="120" t="s">
        <v>85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1:13" ht="7.5" customHeight="1">
      <c r="A7" s="52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3"/>
    </row>
    <row r="8" spans="1:13" ht="30" customHeight="1" thickBot="1">
      <c r="A8" s="52"/>
      <c r="B8" s="114" t="s">
        <v>80</v>
      </c>
      <c r="C8" s="114"/>
      <c r="D8" s="114"/>
      <c r="E8" s="115"/>
      <c r="F8" s="72"/>
      <c r="G8" s="51"/>
      <c r="H8" s="84" t="s">
        <v>4</v>
      </c>
      <c r="I8" s="51"/>
      <c r="J8" s="51"/>
      <c r="K8" s="51"/>
      <c r="L8" s="84" t="s">
        <v>67</v>
      </c>
      <c r="M8" s="53"/>
    </row>
    <row r="9" spans="1:13" ht="30" customHeight="1" thickBot="1">
      <c r="A9" s="52"/>
      <c r="B9" s="108" t="s">
        <v>82</v>
      </c>
      <c r="C9" s="108"/>
      <c r="D9" s="108"/>
      <c r="E9" s="51"/>
      <c r="F9" s="51"/>
      <c r="G9" s="51"/>
      <c r="H9" s="73"/>
      <c r="I9" s="54"/>
      <c r="J9" s="74"/>
      <c r="K9" s="55"/>
      <c r="L9" s="73"/>
      <c r="M9" s="53"/>
    </row>
    <row r="10" spans="1:13" ht="15" customHeight="1">
      <c r="A10" s="52"/>
      <c r="B10" s="131" t="s">
        <v>92</v>
      </c>
      <c r="C10" s="54"/>
      <c r="D10" s="54"/>
      <c r="E10" s="55"/>
      <c r="F10" s="132" t="s">
        <v>91</v>
      </c>
      <c r="G10" s="51"/>
      <c r="H10" s="96" t="s">
        <v>93</v>
      </c>
      <c r="I10" s="51"/>
      <c r="J10" s="92" t="s">
        <v>94</v>
      </c>
      <c r="K10" s="51"/>
      <c r="L10" s="51"/>
      <c r="M10" s="53"/>
    </row>
    <row r="11" spans="1:13" ht="30" customHeight="1">
      <c r="A11" s="52"/>
      <c r="B11" s="74"/>
      <c r="C11" s="87" t="s">
        <v>56</v>
      </c>
      <c r="D11" s="88">
        <v>400</v>
      </c>
      <c r="E11" s="55" t="s">
        <v>29</v>
      </c>
      <c r="F11" s="72"/>
      <c r="G11" s="51"/>
      <c r="H11" s="97"/>
      <c r="I11" s="51"/>
      <c r="J11" s="93"/>
      <c r="K11" s="51"/>
      <c r="L11" s="51"/>
      <c r="M11" s="53"/>
    </row>
    <row r="12" spans="1:13" ht="5.25" customHeight="1" thickBo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</row>
    <row r="13" spans="1:13" ht="6.75" customHeight="1" thickBo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ht="15" customHeight="1">
      <c r="A14" s="109" t="s">
        <v>86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4"/>
    </row>
    <row r="15" spans="1:13" ht="9" customHeight="1">
      <c r="A15" s="52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3"/>
    </row>
    <row r="16" spans="1:13" ht="30" customHeight="1" thickBot="1">
      <c r="A16" s="52"/>
      <c r="B16" s="114" t="s">
        <v>80</v>
      </c>
      <c r="C16" s="114"/>
      <c r="D16" s="114"/>
      <c r="E16" s="115"/>
      <c r="F16" s="72"/>
      <c r="G16" s="51"/>
      <c r="H16" s="84" t="s">
        <v>78</v>
      </c>
      <c r="I16" s="51"/>
      <c r="J16" s="51"/>
      <c r="K16" s="51"/>
      <c r="L16" s="84" t="s">
        <v>77</v>
      </c>
      <c r="M16" s="53"/>
    </row>
    <row r="17" spans="1:13" ht="30" customHeight="1" thickBot="1">
      <c r="A17" s="52"/>
      <c r="B17" s="108" t="s">
        <v>82</v>
      </c>
      <c r="C17" s="108"/>
      <c r="D17" s="108"/>
      <c r="E17" s="51"/>
      <c r="F17" s="51"/>
      <c r="G17" s="51"/>
      <c r="H17" s="73"/>
      <c r="I17" s="54"/>
      <c r="J17" s="74"/>
      <c r="K17" s="55"/>
      <c r="L17" s="73"/>
      <c r="M17" s="53"/>
    </row>
    <row r="18" spans="1:13" ht="12" customHeight="1">
      <c r="A18" s="52"/>
      <c r="B18" s="131" t="s">
        <v>92</v>
      </c>
      <c r="C18" s="54"/>
      <c r="D18" s="54"/>
      <c r="E18" s="55"/>
      <c r="F18" s="132" t="s">
        <v>91</v>
      </c>
      <c r="G18" s="51"/>
      <c r="H18" s="96" t="s">
        <v>93</v>
      </c>
      <c r="I18" s="51"/>
      <c r="J18" s="92" t="s">
        <v>99</v>
      </c>
      <c r="K18" s="51"/>
      <c r="L18" s="51"/>
      <c r="M18" s="53"/>
    </row>
    <row r="19" spans="1:13" ht="30" customHeight="1">
      <c r="A19" s="52"/>
      <c r="B19" s="74"/>
      <c r="C19" s="87" t="s">
        <v>56</v>
      </c>
      <c r="D19" s="88">
        <v>400</v>
      </c>
      <c r="E19" s="55" t="s">
        <v>29</v>
      </c>
      <c r="F19" s="72"/>
      <c r="G19" s="51"/>
      <c r="H19" s="97"/>
      <c r="I19" s="51"/>
      <c r="J19" s="93"/>
      <c r="K19" s="51"/>
      <c r="L19" s="51"/>
      <c r="M19" s="53"/>
    </row>
    <row r="20" spans="1:13" ht="6" customHeight="1" thickBot="1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</row>
    <row r="21" spans="1:13" ht="5.25" customHeight="1" thickBo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3" ht="15" customHeight="1">
      <c r="A22" s="109" t="s">
        <v>87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ht="9" customHeight="1">
      <c r="A23" s="52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3"/>
    </row>
    <row r="24" spans="1:13" ht="31.5" customHeight="1" thickBot="1">
      <c r="A24" s="52"/>
      <c r="B24" s="114" t="s">
        <v>80</v>
      </c>
      <c r="C24" s="114"/>
      <c r="D24" s="114"/>
      <c r="E24" s="115"/>
      <c r="F24" s="72"/>
      <c r="G24" s="51"/>
      <c r="H24" s="84" t="s">
        <v>12</v>
      </c>
      <c r="I24" s="51"/>
      <c r="J24" s="51"/>
      <c r="K24" s="51"/>
      <c r="L24" s="84" t="s">
        <v>68</v>
      </c>
      <c r="M24" s="53"/>
    </row>
    <row r="25" spans="1:13" ht="28.5" customHeight="1" thickBot="1">
      <c r="A25" s="52"/>
      <c r="B25" s="108" t="s">
        <v>82</v>
      </c>
      <c r="C25" s="108"/>
      <c r="D25" s="108"/>
      <c r="E25" s="51"/>
      <c r="F25" s="51"/>
      <c r="G25" s="51"/>
      <c r="H25" s="73"/>
      <c r="I25" s="54"/>
      <c r="J25" s="74"/>
      <c r="K25" s="55"/>
      <c r="L25" s="73"/>
      <c r="M25" s="53"/>
    </row>
    <row r="26" spans="1:13" ht="15" customHeight="1">
      <c r="A26" s="52"/>
      <c r="B26" s="131" t="s">
        <v>92</v>
      </c>
      <c r="C26" s="54"/>
      <c r="D26" s="54"/>
      <c r="E26" s="55"/>
      <c r="F26" s="132" t="s">
        <v>91</v>
      </c>
      <c r="G26" s="51"/>
      <c r="H26" s="96" t="s">
        <v>93</v>
      </c>
      <c r="I26" s="51"/>
      <c r="J26" s="92" t="s">
        <v>94</v>
      </c>
      <c r="K26" s="51"/>
      <c r="L26" s="51"/>
      <c r="M26" s="53"/>
    </row>
    <row r="27" spans="1:13" ht="30" customHeight="1">
      <c r="A27" s="52"/>
      <c r="B27" s="74"/>
      <c r="C27" s="87" t="s">
        <v>56</v>
      </c>
      <c r="D27" s="88">
        <v>800</v>
      </c>
      <c r="E27" s="55" t="s">
        <v>29</v>
      </c>
      <c r="F27" s="72"/>
      <c r="G27" s="51"/>
      <c r="H27" s="97"/>
      <c r="I27" s="51"/>
      <c r="J27" s="93"/>
      <c r="K27" s="51"/>
      <c r="L27" s="51"/>
      <c r="M27" s="53"/>
    </row>
    <row r="28" spans="1:13" ht="6" customHeight="1" thickBot="1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</row>
    <row r="29" spans="1:13" ht="6" customHeight="1" thickBo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ht="15">
      <c r="A30" s="109" t="s">
        <v>88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1"/>
    </row>
    <row r="31" spans="1:13" s="71" customFormat="1" ht="5.25" customHeight="1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</row>
    <row r="32" spans="1:13" ht="16.5" customHeight="1" thickBot="1">
      <c r="A32" s="67"/>
      <c r="B32" s="51"/>
      <c r="C32" s="51"/>
      <c r="D32" s="51"/>
      <c r="E32" s="51"/>
      <c r="F32" s="51"/>
      <c r="G32" s="51"/>
      <c r="H32" s="85" t="s">
        <v>20</v>
      </c>
      <c r="I32" s="51"/>
      <c r="J32" s="51"/>
      <c r="K32" s="51"/>
      <c r="L32" s="85" t="s">
        <v>69</v>
      </c>
      <c r="M32" s="53"/>
    </row>
    <row r="33" spans="1:13" ht="30" customHeight="1" thickBot="1">
      <c r="A33" s="52"/>
      <c r="B33" s="116" t="s">
        <v>84</v>
      </c>
      <c r="C33" s="116"/>
      <c r="D33" s="116"/>
      <c r="E33" s="116"/>
      <c r="F33" s="116"/>
      <c r="G33" s="117"/>
      <c r="H33" s="73"/>
      <c r="I33" s="59"/>
      <c r="J33" s="74"/>
      <c r="K33" s="55"/>
      <c r="L33" s="73"/>
      <c r="M33" s="53"/>
    </row>
    <row r="34" spans="1:13" ht="14.25" customHeight="1">
      <c r="A34" s="52"/>
      <c r="B34" s="51"/>
      <c r="C34" s="51"/>
      <c r="D34" s="51"/>
      <c r="E34" s="51"/>
      <c r="F34" s="51"/>
      <c r="G34" s="51"/>
      <c r="H34" s="51"/>
      <c r="I34" s="51"/>
      <c r="J34" s="92" t="s">
        <v>94</v>
      </c>
      <c r="K34" s="51"/>
      <c r="L34" s="51"/>
      <c r="M34" s="53"/>
    </row>
    <row r="35" spans="1:13" ht="10.5" customHeight="1" thickBot="1">
      <c r="A35" s="56"/>
      <c r="B35" s="57"/>
      <c r="C35" s="57"/>
      <c r="D35" s="57"/>
      <c r="E35" s="57"/>
      <c r="F35" s="57"/>
      <c r="G35" s="57"/>
      <c r="H35" s="57"/>
      <c r="I35" s="57"/>
      <c r="J35" s="95"/>
      <c r="K35" s="57"/>
      <c r="L35" s="57"/>
      <c r="M35" s="58"/>
    </row>
    <row r="36" spans="1:13" ht="4.5" customHeight="1" thickBo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3" ht="15">
      <c r="A37" s="109" t="s">
        <v>89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1"/>
    </row>
    <row r="38" spans="1:13" s="71" customFormat="1" ht="8.25" customHeight="1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</row>
    <row r="39" spans="1:13" ht="18" customHeight="1" thickBot="1">
      <c r="A39" s="67"/>
      <c r="B39" s="51"/>
      <c r="C39" s="51"/>
      <c r="D39" s="51"/>
      <c r="E39" s="51"/>
      <c r="F39" s="51"/>
      <c r="G39" s="51"/>
      <c r="H39" s="85" t="s">
        <v>22</v>
      </c>
      <c r="I39" s="51"/>
      <c r="J39" s="51"/>
      <c r="K39" s="51"/>
      <c r="L39" s="85" t="s">
        <v>70</v>
      </c>
      <c r="M39" s="53"/>
    </row>
    <row r="40" spans="1:13" ht="30" customHeight="1" thickBot="1">
      <c r="A40" s="52"/>
      <c r="B40" s="77" t="s">
        <v>83</v>
      </c>
      <c r="C40" s="51"/>
      <c r="D40" s="51"/>
      <c r="E40" s="51"/>
      <c r="F40" s="51"/>
      <c r="G40" s="51"/>
      <c r="H40" s="73"/>
      <c r="I40" s="59"/>
      <c r="J40" s="74"/>
      <c r="K40" s="55"/>
      <c r="L40" s="73"/>
      <c r="M40" s="53"/>
    </row>
    <row r="41" spans="1:13" ht="6.75" customHeight="1">
      <c r="A41" s="52"/>
      <c r="B41" s="51"/>
      <c r="C41" s="51"/>
      <c r="D41" s="51"/>
      <c r="E41" s="51"/>
      <c r="F41" s="51"/>
      <c r="G41" s="51"/>
      <c r="H41" s="51"/>
      <c r="I41" s="51"/>
      <c r="J41" s="92" t="s">
        <v>99</v>
      </c>
      <c r="K41" s="51"/>
      <c r="L41" s="51"/>
      <c r="M41" s="53"/>
    </row>
    <row r="42" spans="1:13" ht="17.25" customHeight="1" thickBot="1">
      <c r="A42" s="56"/>
      <c r="B42" s="57"/>
      <c r="C42" s="57"/>
      <c r="D42" s="57"/>
      <c r="E42" s="57"/>
      <c r="F42" s="57"/>
      <c r="G42" s="57"/>
      <c r="H42" s="57"/>
      <c r="I42" s="57"/>
      <c r="J42" s="95"/>
      <c r="K42" s="57"/>
      <c r="L42" s="57"/>
      <c r="M42" s="58"/>
    </row>
    <row r="43" ht="6.75" customHeight="1" thickBot="1"/>
    <row r="44" spans="1:13" ht="13.5" customHeight="1">
      <c r="A44" s="109" t="s">
        <v>90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1"/>
    </row>
    <row r="45" spans="1:13" ht="8.25" customHeight="1">
      <c r="A45" s="52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3"/>
    </row>
    <row r="46" spans="1:13" ht="31.5" customHeight="1" thickBot="1">
      <c r="A46" s="52"/>
      <c r="B46" s="78" t="s">
        <v>81</v>
      </c>
      <c r="C46" s="51"/>
      <c r="D46" s="51"/>
      <c r="E46" s="51"/>
      <c r="F46" s="72"/>
      <c r="G46" s="51"/>
      <c r="H46" s="84" t="s">
        <v>66</v>
      </c>
      <c r="I46" s="51"/>
      <c r="J46" s="51"/>
      <c r="K46" s="51"/>
      <c r="L46" s="84" t="s">
        <v>71</v>
      </c>
      <c r="M46" s="53"/>
    </row>
    <row r="47" spans="1:13" ht="30" customHeight="1" thickBot="1">
      <c r="A47" s="52"/>
      <c r="B47" s="108" t="s">
        <v>82</v>
      </c>
      <c r="C47" s="108"/>
      <c r="D47" s="108"/>
      <c r="E47" s="51"/>
      <c r="F47" s="51"/>
      <c r="G47" s="51"/>
      <c r="H47" s="73"/>
      <c r="I47" s="54"/>
      <c r="J47" s="74"/>
      <c r="K47" s="55"/>
      <c r="L47" s="73"/>
      <c r="M47" s="53"/>
    </row>
    <row r="48" spans="1:13" ht="34.5" customHeight="1">
      <c r="A48" s="52"/>
      <c r="B48" s="74"/>
      <c r="C48" s="87" t="s">
        <v>56</v>
      </c>
      <c r="D48" s="89">
        <v>0.1</v>
      </c>
      <c r="E48" s="55" t="s">
        <v>29</v>
      </c>
      <c r="F48" s="72"/>
      <c r="G48" s="51"/>
      <c r="H48" s="96" t="s">
        <v>93</v>
      </c>
      <c r="I48" s="76"/>
      <c r="J48" s="75" t="s">
        <v>94</v>
      </c>
      <c r="K48" s="51"/>
      <c r="L48" s="51"/>
      <c r="M48" s="53"/>
    </row>
    <row r="49" spans="1:13" ht="13.5" customHeight="1">
      <c r="A49" s="52"/>
      <c r="B49" s="90" t="s">
        <v>79</v>
      </c>
      <c r="C49" s="91"/>
      <c r="D49" s="91"/>
      <c r="E49" s="91"/>
      <c r="F49" s="90" t="s">
        <v>91</v>
      </c>
      <c r="G49" s="51"/>
      <c r="H49" s="97"/>
      <c r="I49" s="51"/>
      <c r="J49" s="51"/>
      <c r="K49" s="51"/>
      <c r="L49" s="51"/>
      <c r="M49" s="53"/>
    </row>
    <row r="50" spans="1:13" ht="6" customHeight="1" thickBot="1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8"/>
    </row>
    <row r="51" ht="7.5" customHeight="1" thickBot="1"/>
    <row r="52" spans="1:13" ht="6.75" customHeight="1" thickBot="1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6"/>
    </row>
    <row r="53" spans="1:13" ht="15.75" customHeight="1" thickTop="1">
      <c r="A53" s="60"/>
      <c r="B53" s="98" t="s">
        <v>97</v>
      </c>
      <c r="C53" s="98"/>
      <c r="D53" s="98"/>
      <c r="E53" s="98"/>
      <c r="F53" s="98"/>
      <c r="G53" s="99"/>
      <c r="H53" s="112"/>
      <c r="I53" s="61" t="s">
        <v>75</v>
      </c>
      <c r="J53" s="102" t="s">
        <v>96</v>
      </c>
      <c r="K53" s="103"/>
      <c r="L53" s="112"/>
      <c r="M53" s="62"/>
    </row>
    <row r="54" spans="1:13" ht="24" customHeight="1" thickBot="1">
      <c r="A54" s="60"/>
      <c r="B54" s="98"/>
      <c r="C54" s="98"/>
      <c r="D54" s="98"/>
      <c r="E54" s="98"/>
      <c r="F54" s="98"/>
      <c r="G54" s="99"/>
      <c r="H54" s="113"/>
      <c r="I54" s="63"/>
      <c r="J54" s="102"/>
      <c r="K54" s="103"/>
      <c r="L54" s="113"/>
      <c r="M54" s="62"/>
    </row>
    <row r="55" spans="1:13" ht="6.75" customHeight="1" thickBot="1" thickTop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8"/>
    </row>
    <row r="59" ht="14.25">
      <c r="G59" s="86"/>
    </row>
  </sheetData>
  <sheetProtection/>
  <mergeCells count="32">
    <mergeCell ref="A1:M1"/>
    <mergeCell ref="E3:E4"/>
    <mergeCell ref="A6:M6"/>
    <mergeCell ref="A14:M14"/>
    <mergeCell ref="A22:M22"/>
    <mergeCell ref="B24:E24"/>
    <mergeCell ref="H53:H54"/>
    <mergeCell ref="L53:L54"/>
    <mergeCell ref="B16:E16"/>
    <mergeCell ref="B8:E8"/>
    <mergeCell ref="B9:D9"/>
    <mergeCell ref="B17:D17"/>
    <mergeCell ref="B25:D25"/>
    <mergeCell ref="B33:G33"/>
    <mergeCell ref="H26:H27"/>
    <mergeCell ref="H10:H11"/>
    <mergeCell ref="J10:J11"/>
    <mergeCell ref="J18:J19"/>
    <mergeCell ref="B47:D47"/>
    <mergeCell ref="A30:M30"/>
    <mergeCell ref="A37:M37"/>
    <mergeCell ref="A44:M44"/>
    <mergeCell ref="J26:J27"/>
    <mergeCell ref="H3:H4"/>
    <mergeCell ref="J34:J35"/>
    <mergeCell ref="J41:J42"/>
    <mergeCell ref="H48:H49"/>
    <mergeCell ref="B53:G54"/>
    <mergeCell ref="B3:D4"/>
    <mergeCell ref="J53:K54"/>
    <mergeCell ref="I3:J4"/>
    <mergeCell ref="H18:H1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G10" sqref="G10:J13"/>
    </sheetView>
  </sheetViews>
  <sheetFormatPr defaultColWidth="11.421875" defaultRowHeight="15"/>
  <cols>
    <col min="1" max="1" width="47.00390625" style="0" customWidth="1"/>
    <col min="2" max="2" width="13.7109375" style="0" customWidth="1"/>
    <col min="3" max="3" width="13.00390625" style="0" customWidth="1"/>
    <col min="4" max="4" width="11.28125" style="0" customWidth="1"/>
    <col min="5" max="5" width="23.7109375" style="0" customWidth="1"/>
    <col min="6" max="7" width="10.7109375" style="0" customWidth="1"/>
    <col min="8" max="10" width="8.140625" style="0" customWidth="1"/>
    <col min="11" max="11" width="28.421875" style="0" customWidth="1"/>
    <col min="13" max="13" width="23.57421875" style="0" customWidth="1"/>
    <col min="14" max="14" width="20.28125" style="0" customWidth="1"/>
  </cols>
  <sheetData>
    <row r="1" ht="15">
      <c r="A1" t="s">
        <v>0</v>
      </c>
    </row>
    <row r="3" spans="3:11" ht="15">
      <c r="C3" s="7"/>
      <c r="D3" s="7"/>
      <c r="E3" s="7"/>
      <c r="F3" s="7"/>
      <c r="G3" s="125" t="s">
        <v>37</v>
      </c>
      <c r="H3" s="125"/>
      <c r="I3" s="125"/>
      <c r="J3" s="125"/>
      <c r="K3" s="29" t="s">
        <v>38</v>
      </c>
    </row>
    <row r="4" spans="1:16" ht="33.75" customHeight="1">
      <c r="A4" t="s">
        <v>40</v>
      </c>
      <c r="B4" s="127" t="s">
        <v>58</v>
      </c>
      <c r="C4" s="127" t="s">
        <v>57</v>
      </c>
      <c r="D4" s="127" t="s">
        <v>59</v>
      </c>
      <c r="F4" s="127" t="s">
        <v>65</v>
      </c>
      <c r="G4" s="127"/>
      <c r="P4" s="1"/>
    </row>
    <row r="5" spans="2:10" ht="24" customHeight="1" thickBot="1">
      <c r="B5" s="127"/>
      <c r="C5" s="128"/>
      <c r="D5" s="127"/>
      <c r="F5" s="127"/>
      <c r="G5" s="127"/>
      <c r="H5" s="28"/>
      <c r="I5" s="28"/>
      <c r="J5" s="28"/>
    </row>
    <row r="6" spans="2:12" ht="18" customHeight="1" thickBot="1">
      <c r="B6" s="41">
        <v>125</v>
      </c>
      <c r="C6" s="40">
        <v>450000</v>
      </c>
      <c r="D6" s="42">
        <f>C6/B6</f>
        <v>3600</v>
      </c>
      <c r="E6" s="5"/>
      <c r="F6" s="43" t="s">
        <v>62</v>
      </c>
      <c r="G6" s="44" t="s">
        <v>63</v>
      </c>
      <c r="H6" s="10"/>
      <c r="I6" s="10"/>
      <c r="J6" s="10"/>
      <c r="K6" s="3">
        <f>IF(C6&gt;400*C5,400*C5,C6)</f>
        <v>0</v>
      </c>
      <c r="L6" t="s">
        <v>4</v>
      </c>
    </row>
    <row r="7" spans="2:11" ht="18" customHeight="1" thickBot="1">
      <c r="B7" s="28"/>
      <c r="C7" s="5"/>
      <c r="D7" s="5"/>
      <c r="E7" s="31" t="s">
        <v>60</v>
      </c>
      <c r="F7" s="35"/>
      <c r="G7" s="45" t="s">
        <v>64</v>
      </c>
      <c r="H7" s="10"/>
      <c r="I7" s="10"/>
      <c r="J7" s="10"/>
      <c r="K7" s="30"/>
    </row>
    <row r="8" spans="3:11" ht="18" customHeight="1" thickBot="1">
      <c r="C8" s="35"/>
      <c r="D8" s="5"/>
      <c r="E8" s="31" t="s">
        <v>61</v>
      </c>
      <c r="F8" s="45" t="s">
        <v>64</v>
      </c>
      <c r="G8" s="46"/>
      <c r="H8" s="10"/>
      <c r="I8" s="10"/>
      <c r="J8" s="10"/>
      <c r="K8" s="30"/>
    </row>
    <row r="9" spans="3:11" ht="18" customHeight="1">
      <c r="C9" s="5"/>
      <c r="D9" s="5"/>
      <c r="E9" s="5"/>
      <c r="F9" s="5"/>
      <c r="G9" s="126" t="s">
        <v>53</v>
      </c>
      <c r="H9" s="126"/>
      <c r="I9" s="126"/>
      <c r="J9" s="126"/>
      <c r="K9" s="30"/>
    </row>
    <row r="10" spans="3:11" ht="18" customHeight="1">
      <c r="C10" s="5"/>
      <c r="D10" s="5"/>
      <c r="E10" s="5"/>
      <c r="F10" s="5" t="s">
        <v>54</v>
      </c>
      <c r="G10" s="125" t="s">
        <v>35</v>
      </c>
      <c r="H10" s="125"/>
      <c r="I10" s="126" t="s">
        <v>36</v>
      </c>
      <c r="J10" s="126"/>
      <c r="K10" s="30"/>
    </row>
    <row r="11" spans="3:11" ht="39" customHeight="1">
      <c r="C11" s="5"/>
      <c r="D11" s="5"/>
      <c r="E11" s="5"/>
      <c r="F11" s="5" t="s">
        <v>55</v>
      </c>
      <c r="G11" s="38" t="s">
        <v>51</v>
      </c>
      <c r="H11" s="38" t="s">
        <v>52</v>
      </c>
      <c r="I11" s="38" t="s">
        <v>51</v>
      </c>
      <c r="J11" s="38" t="s">
        <v>52</v>
      </c>
      <c r="K11" s="30"/>
    </row>
    <row r="12" spans="3:11" ht="15.75" customHeight="1">
      <c r="C12" s="5"/>
      <c r="D12" s="5"/>
      <c r="E12" s="5"/>
      <c r="F12" s="5"/>
      <c r="G12" s="38"/>
      <c r="H12" s="38"/>
      <c r="I12" s="38"/>
      <c r="J12" s="38"/>
      <c r="K12" s="30"/>
    </row>
    <row r="13" spans="2:11" ht="15">
      <c r="B13" s="1" t="s">
        <v>50</v>
      </c>
      <c r="C13" s="33" t="s">
        <v>45</v>
      </c>
      <c r="D13" s="31"/>
      <c r="E13" s="31"/>
      <c r="F13" s="34" t="s">
        <v>44</v>
      </c>
      <c r="G13" s="36">
        <v>0.35</v>
      </c>
      <c r="H13" s="36">
        <v>0.4</v>
      </c>
      <c r="I13" s="37">
        <v>0.175</v>
      </c>
      <c r="J13" s="36">
        <v>0.2</v>
      </c>
      <c r="K13" s="4"/>
    </row>
    <row r="14" spans="2:13" ht="15">
      <c r="B14" s="1" t="s">
        <v>50</v>
      </c>
      <c r="C14" s="40">
        <v>400</v>
      </c>
      <c r="D14" s="39" t="s">
        <v>56</v>
      </c>
      <c r="E14" s="34" t="s">
        <v>39</v>
      </c>
      <c r="F14" s="34" t="s">
        <v>44</v>
      </c>
      <c r="G14" s="36">
        <v>0.35</v>
      </c>
      <c r="H14" s="36">
        <v>0.4</v>
      </c>
      <c r="I14" s="37">
        <v>0.175</v>
      </c>
      <c r="J14" s="36">
        <v>0.2</v>
      </c>
      <c r="K14" s="4"/>
      <c r="M14" t="s">
        <v>26</v>
      </c>
    </row>
    <row r="15" spans="1:11" ht="15">
      <c r="A15" s="31"/>
      <c r="B15" s="31"/>
      <c r="C15" s="31"/>
      <c r="D15" s="34"/>
      <c r="E15" s="34"/>
      <c r="F15" s="34"/>
      <c r="G15" s="31"/>
      <c r="H15" s="31"/>
      <c r="I15" s="31"/>
      <c r="J15" s="31"/>
      <c r="K15" s="4"/>
    </row>
    <row r="16" spans="1:16" ht="15">
      <c r="A16" t="s">
        <v>8</v>
      </c>
      <c r="C16" s="31"/>
      <c r="D16" s="31"/>
      <c r="E16" s="31"/>
      <c r="F16" s="31"/>
      <c r="G16" s="31"/>
      <c r="H16" s="31"/>
      <c r="I16" s="31"/>
      <c r="J16" s="31"/>
      <c r="P16" s="5"/>
    </row>
    <row r="17" spans="1:7" ht="15.75" thickBot="1">
      <c r="A17" t="s">
        <v>9</v>
      </c>
      <c r="C17" s="32"/>
      <c r="D17" s="5"/>
      <c r="E17" s="5"/>
      <c r="F17" s="5"/>
      <c r="G17" t="s">
        <v>10</v>
      </c>
    </row>
    <row r="18" spans="1:12" ht="24" thickBot="1">
      <c r="A18" t="s">
        <v>11</v>
      </c>
      <c r="C18" s="32"/>
      <c r="D18" s="5"/>
      <c r="E18" s="5"/>
      <c r="F18" s="5"/>
      <c r="G18" s="10" t="s">
        <v>28</v>
      </c>
      <c r="H18" s="10"/>
      <c r="I18" s="10"/>
      <c r="J18" s="10"/>
      <c r="K18" s="3">
        <f>IF(OR(C17=0,C17=""),0,IF(AND(C17&gt;100,(C18/C17)&gt;800),80000,IF(AND(C17&gt;100,(C18/C17)&lt;=800),C18/C17*100,IF(AND(C17&lt;=100,C18/C17&gt;800),800*C17,C18))))</f>
        <v>0</v>
      </c>
      <c r="L18" t="s">
        <v>12</v>
      </c>
    </row>
    <row r="19" spans="3:11" ht="15">
      <c r="C19" s="4"/>
      <c r="D19" s="4"/>
      <c r="E19" s="4"/>
      <c r="F19" s="4"/>
      <c r="G19" s="4"/>
      <c r="H19" s="4"/>
      <c r="I19" s="4"/>
      <c r="J19" s="4"/>
      <c r="K19" s="4">
        <f>800*C17</f>
        <v>0</v>
      </c>
    </row>
    <row r="20" spans="3:11" ht="15">
      <c r="C20" s="4"/>
      <c r="D20" s="4"/>
      <c r="E20" s="4"/>
      <c r="F20" s="4"/>
      <c r="G20" s="4"/>
      <c r="H20" s="4"/>
      <c r="I20" s="4"/>
      <c r="J20" s="4"/>
      <c r="K20" s="4" t="e">
        <f>#REF!*C17</f>
        <v>#REF!</v>
      </c>
    </row>
    <row r="21" spans="3:11" ht="15">
      <c r="C21" s="4"/>
      <c r="D21" s="4"/>
      <c r="E21" s="4"/>
      <c r="F21" s="4"/>
      <c r="G21" s="4"/>
      <c r="H21" s="4"/>
      <c r="I21" s="4"/>
      <c r="J21" s="4"/>
      <c r="K21" s="4">
        <f>800*100</f>
        <v>80000</v>
      </c>
    </row>
    <row r="22" spans="3:11" ht="15">
      <c r="C22" s="4"/>
      <c r="D22" s="4"/>
      <c r="E22" s="4"/>
      <c r="F22" s="4"/>
      <c r="G22" s="4"/>
      <c r="H22" s="4"/>
      <c r="I22" s="4"/>
      <c r="J22" s="4"/>
      <c r="K22" s="4" t="e">
        <f>#REF!*100</f>
        <v>#REF!</v>
      </c>
    </row>
    <row r="24" ht="15.75" thickBot="1">
      <c r="A24" t="s">
        <v>18</v>
      </c>
    </row>
    <row r="25" spans="1:12" ht="24" thickBot="1">
      <c r="A25" t="s">
        <v>19</v>
      </c>
      <c r="C25" s="2"/>
      <c r="D25" s="27"/>
      <c r="E25" s="27"/>
      <c r="F25" s="27"/>
      <c r="G25" s="10" t="s">
        <v>28</v>
      </c>
      <c r="H25" s="10"/>
      <c r="I25" s="10"/>
      <c r="J25" s="10"/>
      <c r="K25" s="3">
        <f>C25*35%</f>
        <v>0</v>
      </c>
      <c r="L25" t="s">
        <v>20</v>
      </c>
    </row>
    <row r="26" spans="7:10" ht="23.25">
      <c r="G26" s="11"/>
      <c r="H26" s="11"/>
      <c r="I26" s="11"/>
      <c r="J26" s="11"/>
    </row>
    <row r="27" spans="1:10" ht="16.5" customHeight="1" thickBot="1">
      <c r="A27" t="s">
        <v>21</v>
      </c>
      <c r="G27" s="11"/>
      <c r="H27" s="11"/>
      <c r="I27" s="11"/>
      <c r="J27" s="11"/>
    </row>
    <row r="28" spans="1:12" ht="24" thickBot="1">
      <c r="A28" t="s">
        <v>19</v>
      </c>
      <c r="C28" s="2"/>
      <c r="D28" s="27"/>
      <c r="E28" s="27"/>
      <c r="F28" s="27"/>
      <c r="G28" s="10" t="s">
        <v>28</v>
      </c>
      <c r="H28" s="10"/>
      <c r="I28" s="10"/>
      <c r="J28" s="10"/>
      <c r="K28" s="3">
        <f>C28*40%</f>
        <v>0</v>
      </c>
      <c r="L28" t="s">
        <v>22</v>
      </c>
    </row>
    <row r="29" spans="7:10" ht="24" thickBot="1">
      <c r="G29" s="11"/>
      <c r="H29" s="11"/>
      <c r="I29" s="11"/>
      <c r="J29" s="11"/>
    </row>
    <row r="30" spans="7:11" ht="24.75" thickBot="1" thickTop="1">
      <c r="G30" s="11"/>
      <c r="H30" s="11"/>
      <c r="I30" s="11"/>
      <c r="J30" s="11"/>
      <c r="K30" s="9"/>
    </row>
    <row r="31" spans="1:12" ht="24" thickBot="1">
      <c r="A31" s="4" t="s">
        <v>27</v>
      </c>
      <c r="B31" s="4"/>
      <c r="C31" s="4"/>
      <c r="D31" s="4"/>
      <c r="E31" s="4"/>
      <c r="F31" s="4"/>
      <c r="G31" s="12" t="s">
        <v>29</v>
      </c>
      <c r="H31" s="12"/>
      <c r="I31" s="12"/>
      <c r="J31" s="12"/>
      <c r="K31" s="8">
        <f>SUM(K28,K25,K18,K6)</f>
        <v>0</v>
      </c>
      <c r="L31" t="s">
        <v>23</v>
      </c>
    </row>
  </sheetData>
  <sheetProtection/>
  <mergeCells count="8">
    <mergeCell ref="G3:J3"/>
    <mergeCell ref="G9:J9"/>
    <mergeCell ref="G10:H10"/>
    <mergeCell ref="I10:J10"/>
    <mergeCell ref="B4:B5"/>
    <mergeCell ref="C4:C5"/>
    <mergeCell ref="D4:D5"/>
    <mergeCell ref="F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48.421875" style="0" customWidth="1"/>
    <col min="2" max="3" width="13.00390625" style="0" customWidth="1"/>
    <col min="4" max="5" width="6.8515625" style="0" customWidth="1"/>
    <col min="6" max="6" width="14.28125" style="0" customWidth="1"/>
    <col min="7" max="10" width="8.140625" style="0" customWidth="1"/>
    <col min="11" max="11" width="28.421875" style="0" customWidth="1"/>
    <col min="13" max="13" width="23.57421875" style="0" customWidth="1"/>
    <col min="14" max="14" width="20.28125" style="0" customWidth="1"/>
  </cols>
  <sheetData>
    <row r="1" ht="15">
      <c r="A1" t="s">
        <v>0</v>
      </c>
    </row>
    <row r="3" spans="3:11" ht="15">
      <c r="C3" s="7"/>
      <c r="D3" s="7"/>
      <c r="E3" s="7"/>
      <c r="F3" s="7"/>
      <c r="G3" s="125" t="s">
        <v>37</v>
      </c>
      <c r="H3" s="125"/>
      <c r="I3" s="125"/>
      <c r="J3" s="125"/>
      <c r="K3" s="29" t="s">
        <v>38</v>
      </c>
    </row>
    <row r="4" spans="1:16" ht="15">
      <c r="A4" t="s">
        <v>40</v>
      </c>
      <c r="P4" s="1"/>
    </row>
    <row r="5" spans="1:10" ht="18" customHeight="1" thickBot="1">
      <c r="A5" t="s">
        <v>2</v>
      </c>
      <c r="B5" s="28" t="s">
        <v>39</v>
      </c>
      <c r="C5" s="32"/>
      <c r="D5" s="5" t="s">
        <v>10</v>
      </c>
      <c r="E5" s="5"/>
      <c r="F5" s="5"/>
      <c r="G5" s="28"/>
      <c r="H5" s="28"/>
      <c r="I5" s="28"/>
      <c r="J5" s="28"/>
    </row>
    <row r="6" spans="1:12" ht="18" customHeight="1" thickBot="1">
      <c r="A6" t="s">
        <v>41</v>
      </c>
      <c r="B6" s="28" t="s">
        <v>42</v>
      </c>
      <c r="C6" s="32"/>
      <c r="D6" s="5" t="s">
        <v>43</v>
      </c>
      <c r="E6" s="5"/>
      <c r="F6" s="5"/>
      <c r="G6" s="10"/>
      <c r="H6" s="10"/>
      <c r="I6" s="10"/>
      <c r="J6" s="10"/>
      <c r="K6" s="3">
        <f>IF(C6&gt;400*C5,400*C5,C6)</f>
        <v>0</v>
      </c>
      <c r="L6" t="s">
        <v>4</v>
      </c>
    </row>
    <row r="7" spans="2:11" ht="18" customHeight="1" thickBot="1">
      <c r="B7" s="28"/>
      <c r="C7" s="5"/>
      <c r="D7" s="5"/>
      <c r="E7" s="5"/>
      <c r="F7" s="5"/>
      <c r="G7" s="10"/>
      <c r="H7" s="10"/>
      <c r="I7" s="10"/>
      <c r="J7" s="10"/>
      <c r="K7" s="30"/>
    </row>
    <row r="8" spans="1:11" ht="18" customHeight="1" thickBot="1">
      <c r="A8" t="s">
        <v>48</v>
      </c>
      <c r="B8" t="s">
        <v>49</v>
      </c>
      <c r="C8" s="35" t="e">
        <f>C6/C5</f>
        <v>#DIV/0!</v>
      </c>
      <c r="D8" s="5"/>
      <c r="E8" s="5"/>
      <c r="F8" s="5"/>
      <c r="G8" s="10"/>
      <c r="H8" s="10"/>
      <c r="I8" s="10"/>
      <c r="J8" s="10"/>
      <c r="K8" s="30"/>
    </row>
    <row r="9" spans="3:11" ht="18" customHeight="1">
      <c r="C9" s="5"/>
      <c r="D9" s="5"/>
      <c r="E9" s="5"/>
      <c r="F9" s="5"/>
      <c r="G9" s="126" t="s">
        <v>53</v>
      </c>
      <c r="H9" s="126"/>
      <c r="I9" s="126"/>
      <c r="J9" s="126"/>
      <c r="K9" s="30"/>
    </row>
    <row r="10" spans="3:11" ht="18" customHeight="1">
      <c r="C10" s="5"/>
      <c r="D10" s="5"/>
      <c r="E10" s="5"/>
      <c r="F10" s="5" t="s">
        <v>54</v>
      </c>
      <c r="G10" s="125" t="s">
        <v>35</v>
      </c>
      <c r="H10" s="125"/>
      <c r="I10" s="126" t="s">
        <v>36</v>
      </c>
      <c r="J10" s="126"/>
      <c r="K10" s="30"/>
    </row>
    <row r="11" spans="3:11" ht="39" customHeight="1">
      <c r="C11" s="5"/>
      <c r="D11" s="5"/>
      <c r="E11" s="5"/>
      <c r="F11" s="5" t="s">
        <v>55</v>
      </c>
      <c r="G11" s="38" t="s">
        <v>51</v>
      </c>
      <c r="H11" s="38" t="s">
        <v>52</v>
      </c>
      <c r="I11" s="38" t="s">
        <v>51</v>
      </c>
      <c r="J11" s="38" t="s">
        <v>52</v>
      </c>
      <c r="K11" s="30"/>
    </row>
    <row r="12" spans="3:11" ht="15.75" customHeight="1">
      <c r="C12" s="5"/>
      <c r="D12" s="5"/>
      <c r="E12" s="5"/>
      <c r="F12" s="5"/>
      <c r="G12" s="38"/>
      <c r="H12" s="38"/>
      <c r="I12" s="38"/>
      <c r="J12" s="38"/>
      <c r="K12" s="30"/>
    </row>
    <row r="13" spans="1:11" ht="15">
      <c r="A13" s="31" t="s">
        <v>46</v>
      </c>
      <c r="B13" s="1" t="s">
        <v>50</v>
      </c>
      <c r="C13" s="33" t="s">
        <v>45</v>
      </c>
      <c r="D13" s="31"/>
      <c r="E13" s="31"/>
      <c r="F13" s="34" t="s">
        <v>44</v>
      </c>
      <c r="G13" s="36">
        <v>0.35</v>
      </c>
      <c r="H13" s="36">
        <v>0.4</v>
      </c>
      <c r="I13" s="37">
        <v>0.175</v>
      </c>
      <c r="J13" s="36">
        <v>0.2</v>
      </c>
      <c r="K13" s="4"/>
    </row>
    <row r="14" spans="1:13" ht="15">
      <c r="A14" s="31" t="s">
        <v>47</v>
      </c>
      <c r="B14" s="1" t="s">
        <v>50</v>
      </c>
      <c r="C14" s="40">
        <v>400</v>
      </c>
      <c r="D14" s="39" t="s">
        <v>56</v>
      </c>
      <c r="E14" s="34" t="s">
        <v>39</v>
      </c>
      <c r="F14" s="34" t="s">
        <v>44</v>
      </c>
      <c r="G14" s="36">
        <v>0.35</v>
      </c>
      <c r="H14" s="36">
        <v>0.4</v>
      </c>
      <c r="I14" s="37">
        <v>0.175</v>
      </c>
      <c r="J14" s="36">
        <v>0.2</v>
      </c>
      <c r="K14" s="4"/>
      <c r="M14" t="s">
        <v>26</v>
      </c>
    </row>
    <row r="15" spans="1:11" ht="15">
      <c r="A15" s="31"/>
      <c r="B15" s="31"/>
      <c r="C15" s="31"/>
      <c r="D15" s="34"/>
      <c r="E15" s="34"/>
      <c r="F15" s="34"/>
      <c r="G15" s="31"/>
      <c r="H15" s="31"/>
      <c r="I15" s="31"/>
      <c r="J15" s="31"/>
      <c r="K15" s="4"/>
    </row>
    <row r="16" spans="1:16" ht="15">
      <c r="A16" t="s">
        <v>8</v>
      </c>
      <c r="C16" s="31"/>
      <c r="D16" s="31"/>
      <c r="E16" s="31"/>
      <c r="F16" s="31"/>
      <c r="G16" s="31"/>
      <c r="H16" s="31"/>
      <c r="I16" s="31"/>
      <c r="J16" s="31"/>
      <c r="P16" s="5"/>
    </row>
    <row r="17" spans="1:7" ht="15.75" thickBot="1">
      <c r="A17" t="s">
        <v>9</v>
      </c>
      <c r="C17" s="32"/>
      <c r="D17" s="5"/>
      <c r="E17" s="5"/>
      <c r="F17" s="5"/>
      <c r="G17" t="s">
        <v>10</v>
      </c>
    </row>
    <row r="18" spans="1:12" ht="24" thickBot="1">
      <c r="A18" t="s">
        <v>11</v>
      </c>
      <c r="C18" s="32"/>
      <c r="D18" s="5"/>
      <c r="E18" s="5"/>
      <c r="F18" s="5"/>
      <c r="G18" s="10" t="s">
        <v>28</v>
      </c>
      <c r="H18" s="10"/>
      <c r="I18" s="10"/>
      <c r="J18" s="10"/>
      <c r="K18" s="3">
        <f>IF(OR(C17=0,C17=""),0,IF(AND(C17&gt;100,(C18/C17)&gt;800),80000,IF(AND(C17&gt;100,(C18/C17)&lt;=800),C18/C17*100,IF(AND(C17&lt;=100,C18/C17&gt;800),800*C17,C18))))</f>
        <v>0</v>
      </c>
      <c r="L18" t="s">
        <v>12</v>
      </c>
    </row>
    <row r="19" spans="3:11" ht="15">
      <c r="C19" s="4"/>
      <c r="D19" s="4"/>
      <c r="E19" s="4"/>
      <c r="F19" s="4"/>
      <c r="G19" s="4"/>
      <c r="H19" s="4"/>
      <c r="I19" s="4"/>
      <c r="J19" s="4"/>
      <c r="K19" s="4">
        <f>800*C17</f>
        <v>0</v>
      </c>
    </row>
    <row r="20" spans="3:11" ht="15">
      <c r="C20" s="4"/>
      <c r="D20" s="4"/>
      <c r="E20" s="4"/>
      <c r="F20" s="4"/>
      <c r="G20" s="4"/>
      <c r="H20" s="4"/>
      <c r="I20" s="4"/>
      <c r="J20" s="4"/>
      <c r="K20" s="4" t="e">
        <f>#REF!*C17</f>
        <v>#REF!</v>
      </c>
    </row>
    <row r="21" spans="3:11" ht="15">
      <c r="C21" s="4"/>
      <c r="D21" s="4"/>
      <c r="E21" s="4"/>
      <c r="F21" s="4"/>
      <c r="G21" s="4"/>
      <c r="H21" s="4"/>
      <c r="I21" s="4"/>
      <c r="J21" s="4"/>
      <c r="K21" s="4">
        <f>800*100</f>
        <v>80000</v>
      </c>
    </row>
    <row r="22" spans="3:11" ht="15">
      <c r="C22" s="4"/>
      <c r="D22" s="4"/>
      <c r="E22" s="4"/>
      <c r="F22" s="4"/>
      <c r="G22" s="4"/>
      <c r="H22" s="4"/>
      <c r="I22" s="4"/>
      <c r="J22" s="4"/>
      <c r="K22" s="4" t="e">
        <f>#REF!*100</f>
        <v>#REF!</v>
      </c>
    </row>
    <row r="24" ht="15.75" thickBot="1">
      <c r="A24" t="s">
        <v>18</v>
      </c>
    </row>
    <row r="25" spans="1:12" ht="24" thickBot="1">
      <c r="A25" t="s">
        <v>19</v>
      </c>
      <c r="C25" s="2"/>
      <c r="D25" s="27"/>
      <c r="E25" s="27"/>
      <c r="F25" s="27"/>
      <c r="G25" s="10" t="s">
        <v>28</v>
      </c>
      <c r="H25" s="10"/>
      <c r="I25" s="10"/>
      <c r="J25" s="10"/>
      <c r="K25" s="3">
        <f>C25*35%</f>
        <v>0</v>
      </c>
      <c r="L25" t="s">
        <v>20</v>
      </c>
    </row>
    <row r="26" spans="7:10" ht="23.25">
      <c r="G26" s="11"/>
      <c r="H26" s="11"/>
      <c r="I26" s="11"/>
      <c r="J26" s="11"/>
    </row>
    <row r="27" spans="1:10" ht="16.5" customHeight="1" thickBot="1">
      <c r="A27" t="s">
        <v>21</v>
      </c>
      <c r="G27" s="11"/>
      <c r="H27" s="11"/>
      <c r="I27" s="11"/>
      <c r="J27" s="11"/>
    </row>
    <row r="28" spans="1:12" ht="24" thickBot="1">
      <c r="A28" t="s">
        <v>19</v>
      </c>
      <c r="C28" s="2"/>
      <c r="D28" s="27"/>
      <c r="E28" s="27"/>
      <c r="F28" s="27"/>
      <c r="G28" s="10" t="s">
        <v>28</v>
      </c>
      <c r="H28" s="10"/>
      <c r="I28" s="10"/>
      <c r="J28" s="10"/>
      <c r="K28" s="3">
        <f>C28*40%</f>
        <v>0</v>
      </c>
      <c r="L28" t="s">
        <v>22</v>
      </c>
    </row>
    <row r="29" spans="7:10" ht="24" thickBot="1">
      <c r="G29" s="11"/>
      <c r="H29" s="11"/>
      <c r="I29" s="11"/>
      <c r="J29" s="11"/>
    </row>
    <row r="30" spans="7:11" ht="24.75" thickBot="1" thickTop="1">
      <c r="G30" s="11"/>
      <c r="H30" s="11"/>
      <c r="I30" s="11"/>
      <c r="J30" s="11"/>
      <c r="K30" s="9"/>
    </row>
    <row r="31" spans="1:12" ht="24" thickBot="1">
      <c r="A31" s="4" t="s">
        <v>27</v>
      </c>
      <c r="B31" s="4"/>
      <c r="C31" s="4"/>
      <c r="D31" s="4"/>
      <c r="E31" s="4"/>
      <c r="F31" s="4"/>
      <c r="G31" s="12" t="s">
        <v>29</v>
      </c>
      <c r="H31" s="12"/>
      <c r="I31" s="12"/>
      <c r="J31" s="12"/>
      <c r="K31" s="8">
        <f>SUM(K28,K25,K18,K6)</f>
        <v>0</v>
      </c>
      <c r="L31" t="s">
        <v>23</v>
      </c>
    </row>
  </sheetData>
  <sheetProtection/>
  <mergeCells count="4">
    <mergeCell ref="G10:H10"/>
    <mergeCell ref="I10:J10"/>
    <mergeCell ref="G3:J3"/>
    <mergeCell ref="G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20" sqref="C20"/>
    </sheetView>
  </sheetViews>
  <sheetFormatPr defaultColWidth="11.421875" defaultRowHeight="15"/>
  <cols>
    <col min="1" max="1" width="2.8515625" style="13" customWidth="1"/>
    <col min="2" max="2" width="51.00390625" style="13" customWidth="1"/>
    <col min="3" max="3" width="34.28125" style="13" customWidth="1"/>
    <col min="4" max="4" width="2.8515625" style="13" bestFit="1" customWidth="1"/>
    <col min="5" max="5" width="21.28125" style="13" bestFit="1" customWidth="1"/>
    <col min="6" max="6" width="11.421875" style="13" customWidth="1"/>
    <col min="7" max="7" width="23.57421875" style="13" customWidth="1"/>
    <col min="8" max="8" width="20.28125" style="13" customWidth="1"/>
    <col min="9" max="16384" width="11.421875" style="13" customWidth="1"/>
  </cols>
  <sheetData>
    <row r="1" spans="2:5" ht="11.25">
      <c r="B1" s="129" t="s">
        <v>30</v>
      </c>
      <c r="C1" s="130"/>
      <c r="D1" s="130"/>
      <c r="E1" s="130"/>
    </row>
    <row r="2" spans="3:5" ht="11.25">
      <c r="C2" s="14" t="s">
        <v>25</v>
      </c>
      <c r="E2" s="14" t="s">
        <v>24</v>
      </c>
    </row>
    <row r="3" spans="1:10" ht="11.25">
      <c r="A3" s="15" t="s">
        <v>31</v>
      </c>
      <c r="B3" s="15" t="s">
        <v>1</v>
      </c>
      <c r="J3" s="16"/>
    </row>
    <row r="4" spans="1:4" ht="18" customHeight="1" thickBot="1">
      <c r="A4" s="15"/>
      <c r="B4" s="13" t="s">
        <v>2</v>
      </c>
      <c r="C4" s="17"/>
      <c r="D4" s="13" t="s">
        <v>10</v>
      </c>
    </row>
    <row r="5" spans="1:6" ht="18" customHeight="1" thickBot="1">
      <c r="A5" s="15"/>
      <c r="B5" s="13" t="s">
        <v>3</v>
      </c>
      <c r="C5" s="18">
        <v>0</v>
      </c>
      <c r="D5" s="19" t="s">
        <v>28</v>
      </c>
      <c r="E5" s="20">
        <f>IF(C5&gt;400*C4,400*C4,C5)</f>
        <v>0</v>
      </c>
      <c r="F5" s="13" t="s">
        <v>4</v>
      </c>
    </row>
    <row r="6" spans="1:5" ht="18" customHeight="1">
      <c r="A6" s="15"/>
      <c r="C6" s="21"/>
      <c r="D6" s="19"/>
      <c r="E6" s="22"/>
    </row>
    <row r="7" spans="1:10" ht="11.25">
      <c r="A7" s="15" t="s">
        <v>32</v>
      </c>
      <c r="B7" s="15" t="s">
        <v>8</v>
      </c>
      <c r="J7" s="21"/>
    </row>
    <row r="8" spans="1:4" ht="12" thickBot="1">
      <c r="A8" s="15"/>
      <c r="B8" s="13" t="s">
        <v>9</v>
      </c>
      <c r="C8" s="17"/>
      <c r="D8" s="13" t="s">
        <v>10</v>
      </c>
    </row>
    <row r="9" spans="1:6" ht="18" customHeight="1" thickBot="1">
      <c r="A9" s="15"/>
      <c r="B9" s="13" t="s">
        <v>11</v>
      </c>
      <c r="C9" s="18">
        <v>0</v>
      </c>
      <c r="D9" s="19" t="s">
        <v>28</v>
      </c>
      <c r="E9" s="20">
        <f>IF(OR(C8=0,C8=""),0,IF(AND(C8&gt;100,(C9/C8)&gt;800),80000,IF(AND(C8&gt;100,(C9/C8)&lt;=800),C9/C8*100,IF(AND(C8&lt;=100,C9/C8&gt;800),800*C8,C9))))</f>
        <v>0</v>
      </c>
      <c r="F9" s="13" t="s">
        <v>12</v>
      </c>
    </row>
    <row r="10" ht="11.25">
      <c r="A10" s="15"/>
    </row>
    <row r="11" spans="1:2" ht="12" thickBot="1">
      <c r="A11" s="15" t="s">
        <v>33</v>
      </c>
      <c r="B11" s="15" t="s">
        <v>18</v>
      </c>
    </row>
    <row r="12" spans="1:6" ht="12" thickBot="1">
      <c r="A12" s="15"/>
      <c r="B12" s="13" t="s">
        <v>19</v>
      </c>
      <c r="C12" s="18">
        <v>0</v>
      </c>
      <c r="D12" s="19" t="s">
        <v>28</v>
      </c>
      <c r="E12" s="20">
        <f>C12*35%</f>
        <v>0</v>
      </c>
      <c r="F12" s="13" t="s">
        <v>20</v>
      </c>
    </row>
    <row r="13" ht="11.25">
      <c r="A13" s="15"/>
    </row>
    <row r="14" spans="1:2" ht="16.5" customHeight="1" thickBot="1">
      <c r="A14" s="15" t="s">
        <v>34</v>
      </c>
      <c r="B14" s="15" t="s">
        <v>21</v>
      </c>
    </row>
    <row r="15" spans="2:6" ht="12" thickBot="1">
      <c r="B15" s="13" t="s">
        <v>19</v>
      </c>
      <c r="C15" s="18">
        <v>0</v>
      </c>
      <c r="D15" s="19" t="s">
        <v>28</v>
      </c>
      <c r="E15" s="20">
        <f>C15*40%</f>
        <v>0</v>
      </c>
      <c r="F15" s="13" t="s">
        <v>22</v>
      </c>
    </row>
    <row r="16" ht="12" thickBot="1"/>
    <row r="17" ht="12.75" thickBot="1" thickTop="1">
      <c r="E17" s="23"/>
    </row>
    <row r="18" spans="2:6" ht="12" thickBot="1">
      <c r="B18" s="24" t="s">
        <v>27</v>
      </c>
      <c r="C18" s="24"/>
      <c r="D18" s="25" t="s">
        <v>29</v>
      </c>
      <c r="E18" s="26">
        <f>SUM(E15,E12,E9,E5)</f>
        <v>0</v>
      </c>
      <c r="F18" s="13" t="s">
        <v>23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3" sqref="D3"/>
    </sheetView>
  </sheetViews>
  <sheetFormatPr defaultColWidth="11.421875" defaultRowHeight="15"/>
  <cols>
    <col min="1" max="1" width="68.8515625" style="0" customWidth="1"/>
    <col min="2" max="2" width="34.28125" style="0" customWidth="1"/>
    <col min="3" max="3" width="22.00390625" style="0" customWidth="1"/>
    <col min="4" max="4" width="21.28125" style="0" bestFit="1" customWidth="1"/>
    <col min="6" max="6" width="23.57421875" style="0" customWidth="1"/>
    <col min="7" max="7" width="20.28125" style="0" customWidth="1"/>
  </cols>
  <sheetData>
    <row r="1" ht="15">
      <c r="A1" t="s">
        <v>0</v>
      </c>
    </row>
    <row r="3" spans="2:4" ht="15">
      <c r="B3" s="7" t="s">
        <v>25</v>
      </c>
      <c r="D3" s="6" t="s">
        <v>24</v>
      </c>
    </row>
    <row r="4" spans="1:9" ht="15">
      <c r="A4" t="s">
        <v>1</v>
      </c>
      <c r="I4" s="1"/>
    </row>
    <row r="5" spans="1:3" ht="18" customHeight="1" thickBot="1">
      <c r="A5" t="s">
        <v>2</v>
      </c>
      <c r="B5" s="2"/>
      <c r="C5" t="s">
        <v>10</v>
      </c>
    </row>
    <row r="6" spans="1:5" ht="18" customHeight="1" thickBot="1">
      <c r="A6" t="s">
        <v>3</v>
      </c>
      <c r="B6" s="2"/>
      <c r="C6" s="10" t="s">
        <v>28</v>
      </c>
      <c r="D6" s="3">
        <f>IF(B6&gt;400*B5,400*B5,B6)</f>
        <v>0</v>
      </c>
      <c r="E6" t="s">
        <v>4</v>
      </c>
    </row>
    <row r="7" spans="2:6" ht="15">
      <c r="B7" s="4" t="s">
        <v>5</v>
      </c>
      <c r="C7" s="4" t="s">
        <v>6</v>
      </c>
      <c r="D7" s="4">
        <f>B5*400</f>
        <v>0</v>
      </c>
      <c r="F7" t="s">
        <v>26</v>
      </c>
    </row>
    <row r="8" spans="2:4" ht="15">
      <c r="B8" s="4"/>
      <c r="C8" s="4" t="s">
        <v>7</v>
      </c>
      <c r="D8" s="4">
        <f>B6*B5</f>
        <v>0</v>
      </c>
    </row>
    <row r="9" spans="1:9" ht="15">
      <c r="A9" t="s">
        <v>8</v>
      </c>
      <c r="I9" s="5"/>
    </row>
    <row r="10" spans="1:3" ht="15.75" thickBot="1">
      <c r="A10" t="s">
        <v>9</v>
      </c>
      <c r="B10" s="2"/>
      <c r="C10" t="s">
        <v>10</v>
      </c>
    </row>
    <row r="11" spans="1:5" ht="24" thickBot="1">
      <c r="A11" t="s">
        <v>11</v>
      </c>
      <c r="B11" s="2"/>
      <c r="C11" s="10" t="s">
        <v>28</v>
      </c>
      <c r="D11" s="3">
        <f>IF(OR(B10=0,B10=""),0,IF(AND(B10&gt;100,(B11/B10)&gt;800),80000,IF(AND(B10&gt;100,(B11/B10)&lt;=800),B11/B10*100,IF(AND(B10&lt;=100,B11/B10&gt;800),800*B10,B11))))</f>
        <v>0</v>
      </c>
      <c r="E11" t="s">
        <v>12</v>
      </c>
    </row>
    <row r="12" spans="2:4" ht="15">
      <c r="B12" s="4" t="s">
        <v>13</v>
      </c>
      <c r="C12" s="4" t="s">
        <v>14</v>
      </c>
      <c r="D12" s="4">
        <f>800*B10</f>
        <v>0</v>
      </c>
    </row>
    <row r="13" spans="2:4" ht="15">
      <c r="B13" s="4"/>
      <c r="C13" s="4" t="s">
        <v>15</v>
      </c>
      <c r="D13" s="4" t="e">
        <f>#REF!*B10</f>
        <v>#REF!</v>
      </c>
    </row>
    <row r="14" spans="2:4" ht="15">
      <c r="B14" s="4"/>
      <c r="C14" s="4" t="s">
        <v>16</v>
      </c>
      <c r="D14" s="4">
        <f>800*100</f>
        <v>80000</v>
      </c>
    </row>
    <row r="15" spans="2:4" ht="15">
      <c r="B15" s="4"/>
      <c r="C15" s="4" t="s">
        <v>17</v>
      </c>
      <c r="D15" s="4" t="e">
        <f>#REF!*100</f>
        <v>#REF!</v>
      </c>
    </row>
    <row r="17" ht="15.75" thickBot="1">
      <c r="A17" t="s">
        <v>18</v>
      </c>
    </row>
    <row r="18" spans="1:5" ht="24" thickBot="1">
      <c r="A18" t="s">
        <v>19</v>
      </c>
      <c r="B18" s="2"/>
      <c r="C18" s="10" t="s">
        <v>28</v>
      </c>
      <c r="D18" s="3">
        <f>B18*35%</f>
        <v>0</v>
      </c>
      <c r="E18" t="s">
        <v>20</v>
      </c>
    </row>
    <row r="19" ht="23.25">
      <c r="C19" s="11"/>
    </row>
    <row r="20" spans="1:3" ht="16.5" customHeight="1" thickBot="1">
      <c r="A20" t="s">
        <v>21</v>
      </c>
      <c r="C20" s="11"/>
    </row>
    <row r="21" spans="1:5" ht="24" thickBot="1">
      <c r="A21" t="s">
        <v>19</v>
      </c>
      <c r="B21" s="2"/>
      <c r="C21" s="10" t="s">
        <v>28</v>
      </c>
      <c r="D21" s="3">
        <f>B21*40%</f>
        <v>0</v>
      </c>
      <c r="E21" t="s">
        <v>22</v>
      </c>
    </row>
    <row r="22" ht="24" thickBot="1">
      <c r="C22" s="11"/>
    </row>
    <row r="23" spans="3:4" ht="24.75" thickBot="1" thickTop="1">
      <c r="C23" s="11"/>
      <c r="D23" s="9"/>
    </row>
    <row r="24" spans="1:5" ht="24" thickBot="1">
      <c r="A24" s="4" t="s">
        <v>27</v>
      </c>
      <c r="B24" s="4"/>
      <c r="C24" s="12" t="s">
        <v>29</v>
      </c>
      <c r="D24" s="8">
        <f>SUM(D21,D18,D11,D6)</f>
        <v>0</v>
      </c>
      <c r="E24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Mickaël RAMSEYER</dc:creator>
  <cp:keywords/>
  <dc:description/>
  <cp:lastModifiedBy>Mickaël RAMSEYER</cp:lastModifiedBy>
  <cp:lastPrinted>2013-02-21T19:18:16Z</cp:lastPrinted>
  <dcterms:created xsi:type="dcterms:W3CDTF">2013-02-05T16:19:10Z</dcterms:created>
  <dcterms:modified xsi:type="dcterms:W3CDTF">2013-02-21T19:18:28Z</dcterms:modified>
  <cp:category/>
  <cp:version/>
  <cp:contentType/>
  <cp:contentStatus/>
</cp:coreProperties>
</file>